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e.VTRICH\Desktop\FY24\FY24 Capital Plan\"/>
    </mc:Choice>
  </mc:AlternateContent>
  <xr:revisionPtr revIDLastSave="0" documentId="13_ncr:1_{6EBF4812-854C-4FE1-81CC-E98AD878AFBD}" xr6:coauthVersionLast="47" xr6:coauthVersionMax="47" xr10:uidLastSave="{00000000-0000-0000-0000-000000000000}"/>
  <bookViews>
    <workbookView xWindow="-120" yWindow="-120" windowWidth="29040" windowHeight="15840" firstSheet="3" activeTab="6" xr2:uid="{5F7F0AD7-0E56-4131-86D7-4F524ADF68BA}"/>
  </bookViews>
  <sheets>
    <sheet name="FY24 Highway Equipment" sheetId="1" r:id="rId1"/>
    <sheet name="FY24 Highway Infrastructure" sheetId="9" r:id="rId2"/>
    <sheet name="FY24 New Sidewalk Projects" sheetId="10" r:id="rId3"/>
    <sheet name="FY24 Police" sheetId="8" r:id="rId4"/>
    <sheet name="FY24 Fire 15 Capital" sheetId="2" r:id="rId5"/>
    <sheet name="FY24 Fire Capital 16 year plan" sheetId="13" r:id="rId6"/>
    <sheet name="FY24 Fire Capital 20 year plan" sheetId="15" r:id="rId7"/>
    <sheet name="FY24 General Summery" sheetId="16" r:id="rId8"/>
    <sheet name="FY24 Town Centerr" sheetId="14" r:id="rId9"/>
    <sheet name="FY24 Administration" sheetId="5" r:id="rId10"/>
    <sheet name="15 year interest" sheetId="6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4" l="1"/>
  <c r="O15" i="14" s="1"/>
  <c r="I12" i="14"/>
  <c r="I20" i="14"/>
  <c r="J20" i="14" s="1"/>
  <c r="I53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Z46" i="15"/>
  <c r="W43" i="15"/>
  <c r="W46" i="15" s="1"/>
  <c r="Q43" i="15"/>
  <c r="Q46" i="15" s="1"/>
  <c r="K43" i="15"/>
  <c r="K46" i="15" s="1"/>
  <c r="J43" i="15"/>
  <c r="J46" i="15" s="1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J52" i="15" s="1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M43" i="15" s="1"/>
  <c r="M46" i="15" s="1"/>
  <c r="L40" i="15"/>
  <c r="L43" i="15" s="1"/>
  <c r="L46" i="15" s="1"/>
  <c r="K40" i="15"/>
  <c r="J40" i="15"/>
  <c r="J51" i="15" s="1"/>
  <c r="K51" i="15" s="1"/>
  <c r="L51" i="15" s="1"/>
  <c r="M51" i="15" s="1"/>
  <c r="N51" i="15" s="1"/>
  <c r="Z39" i="15"/>
  <c r="Y39" i="15"/>
  <c r="Y43" i="15" s="1"/>
  <c r="Y46" i="15" s="1"/>
  <c r="X39" i="15"/>
  <c r="X43" i="15" s="1"/>
  <c r="X46" i="15" s="1"/>
  <c r="W39" i="15"/>
  <c r="V39" i="15"/>
  <c r="V43" i="15" s="1"/>
  <c r="V46" i="15" s="1"/>
  <c r="U39" i="15"/>
  <c r="U43" i="15" s="1"/>
  <c r="U46" i="15" s="1"/>
  <c r="T39" i="15"/>
  <c r="T43" i="15" s="1"/>
  <c r="T46" i="15" s="1"/>
  <c r="S39" i="15"/>
  <c r="S43" i="15" s="1"/>
  <c r="S46" i="15" s="1"/>
  <c r="R39" i="15"/>
  <c r="R43" i="15" s="1"/>
  <c r="R46" i="15" s="1"/>
  <c r="Q39" i="15"/>
  <c r="P39" i="15"/>
  <c r="P43" i="15" s="1"/>
  <c r="P46" i="15" s="1"/>
  <c r="O39" i="15"/>
  <c r="O43" i="15" s="1"/>
  <c r="O46" i="15" s="1"/>
  <c r="N39" i="15"/>
  <c r="N43" i="15" s="1"/>
  <c r="N46" i="15" s="1"/>
  <c r="J14" i="14"/>
  <c r="J15" i="14" s="1"/>
  <c r="K14" i="14"/>
  <c r="K15" i="14" s="1"/>
  <c r="L14" i="14"/>
  <c r="L15" i="14" s="1"/>
  <c r="M14" i="14"/>
  <c r="M15" i="14" s="1"/>
  <c r="N14" i="14"/>
  <c r="N15" i="14" s="1"/>
  <c r="P14" i="14"/>
  <c r="P15" i="14" s="1"/>
  <c r="Q14" i="14"/>
  <c r="Q15" i="14" s="1"/>
  <c r="R14" i="14"/>
  <c r="R15" i="14" s="1"/>
  <c r="S14" i="14"/>
  <c r="S15" i="14" s="1"/>
  <c r="T14" i="14"/>
  <c r="T15" i="14" s="1"/>
  <c r="U14" i="14"/>
  <c r="U15" i="14" s="1"/>
  <c r="V14" i="14"/>
  <c r="V15" i="14" s="1"/>
  <c r="W14" i="14"/>
  <c r="W15" i="14" s="1"/>
  <c r="X14" i="14"/>
  <c r="X15" i="14" s="1"/>
  <c r="Y14" i="14"/>
  <c r="Y15" i="14" s="1"/>
  <c r="K20" i="14" l="1"/>
  <c r="L20" i="14" s="1"/>
  <c r="M20" i="14" s="1"/>
  <c r="N20" i="14" s="1"/>
  <c r="O20" i="14" s="1"/>
  <c r="P20" i="14" s="1"/>
  <c r="Q20" i="14" s="1"/>
  <c r="R20" i="14" s="1"/>
  <c r="S20" i="14" s="1"/>
  <c r="T20" i="14" s="1"/>
  <c r="U20" i="14" s="1"/>
  <c r="V20" i="14" s="1"/>
  <c r="W20" i="14" s="1"/>
  <c r="X20" i="14" s="1"/>
  <c r="Y20" i="14" s="1"/>
  <c r="I14" i="14"/>
  <c r="I15" i="14" s="1"/>
  <c r="O51" i="15"/>
  <c r="P51" i="15" s="1"/>
  <c r="Q51" i="15" s="1"/>
  <c r="R51" i="15" s="1"/>
  <c r="S51" i="15" s="1"/>
  <c r="T51" i="15" s="1"/>
  <c r="U51" i="15" s="1"/>
  <c r="V51" i="15" s="1"/>
  <c r="W51" i="15" s="1"/>
  <c r="X51" i="15" s="1"/>
  <c r="Y51" i="15" s="1"/>
  <c r="Z51" i="15" s="1"/>
  <c r="K52" i="15"/>
  <c r="J53" i="15"/>
  <c r="I53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Z46" i="13"/>
  <c r="Z41" i="13"/>
  <c r="Y41" i="13"/>
  <c r="X41" i="13"/>
  <c r="W41" i="13"/>
  <c r="V41" i="13"/>
  <c r="U41" i="13"/>
  <c r="T41" i="13"/>
  <c r="S41" i="13"/>
  <c r="R41" i="13"/>
  <c r="Q41" i="13"/>
  <c r="P41" i="13"/>
  <c r="P43" i="13" s="1"/>
  <c r="P46" i="13" s="1"/>
  <c r="O41" i="13"/>
  <c r="N41" i="13"/>
  <c r="M41" i="13"/>
  <c r="L41" i="13"/>
  <c r="K41" i="13"/>
  <c r="J41" i="13"/>
  <c r="J52" i="13" s="1"/>
  <c r="Z40" i="13"/>
  <c r="Y40" i="13"/>
  <c r="X40" i="13"/>
  <c r="W40" i="13"/>
  <c r="V40" i="13"/>
  <c r="V43" i="13" s="1"/>
  <c r="V46" i="13" s="1"/>
  <c r="U40" i="13"/>
  <c r="T40" i="13"/>
  <c r="S40" i="13"/>
  <c r="R40" i="13"/>
  <c r="Q40" i="13"/>
  <c r="P40" i="13"/>
  <c r="O40" i="13"/>
  <c r="N40" i="13"/>
  <c r="M40" i="13"/>
  <c r="L40" i="13"/>
  <c r="L43" i="13" s="1"/>
  <c r="L46" i="13" s="1"/>
  <c r="K40" i="13"/>
  <c r="J40" i="13"/>
  <c r="J51" i="13" s="1"/>
  <c r="K51" i="13" s="1"/>
  <c r="Z39" i="13"/>
  <c r="Y39" i="13"/>
  <c r="X39" i="13"/>
  <c r="W39" i="13"/>
  <c r="W43" i="13" s="1"/>
  <c r="W46" i="13" s="1"/>
  <c r="V39" i="13"/>
  <c r="U39" i="13"/>
  <c r="T39" i="13"/>
  <c r="T43" i="13" s="1"/>
  <c r="T46" i="13" s="1"/>
  <c r="S39" i="13"/>
  <c r="R39" i="13"/>
  <c r="Q39" i="13"/>
  <c r="Q43" i="13" s="1"/>
  <c r="Q46" i="13" s="1"/>
  <c r="P39" i="13"/>
  <c r="O39" i="13"/>
  <c r="N39" i="13"/>
  <c r="N43" i="13" s="1"/>
  <c r="N46" i="13" s="1"/>
  <c r="J51" i="2"/>
  <c r="K51" i="2" s="1"/>
  <c r="L51" i="2" s="1"/>
  <c r="M51" i="2" s="1"/>
  <c r="N51" i="2" s="1"/>
  <c r="O51" i="2" s="1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J41" i="2"/>
  <c r="P3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J49" i="2"/>
  <c r="N39" i="2"/>
  <c r="O39" i="2"/>
  <c r="Q39" i="2"/>
  <c r="R39" i="2"/>
  <c r="S39" i="2"/>
  <c r="T39" i="2"/>
  <c r="U39" i="2"/>
  <c r="V39" i="2"/>
  <c r="W39" i="2"/>
  <c r="X39" i="2"/>
  <c r="Y39" i="2"/>
  <c r="Z39" i="2"/>
  <c r="K47" i="1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J40" i="2"/>
  <c r="F25" i="10"/>
  <c r="G25" i="10" s="1"/>
  <c r="H25" i="10" s="1"/>
  <c r="I25" i="10" s="1"/>
  <c r="J25" i="10" s="1"/>
  <c r="K25" i="10" s="1"/>
  <c r="L25" i="10" s="1"/>
  <c r="M25" i="10" s="1"/>
  <c r="N25" i="10" s="1"/>
  <c r="O25" i="10" s="1"/>
  <c r="P25" i="10" s="1"/>
  <c r="Q25" i="10" s="1"/>
  <c r="R25" i="10" s="1"/>
  <c r="S25" i="10" s="1"/>
  <c r="T25" i="10" s="1"/>
  <c r="U25" i="10" s="1"/>
  <c r="E25" i="10"/>
  <c r="U23" i="10"/>
  <c r="T23" i="10"/>
  <c r="E23" i="10"/>
  <c r="U21" i="10"/>
  <c r="T21" i="10"/>
  <c r="S21" i="10"/>
  <c r="S23" i="10" s="1"/>
  <c r="R23" i="10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30" i="9"/>
  <c r="F29" i="9"/>
  <c r="G29" i="9" s="1"/>
  <c r="H29" i="9" s="1"/>
  <c r="I29" i="9" s="1"/>
  <c r="J29" i="9" s="1"/>
  <c r="K29" i="9" s="1"/>
  <c r="L29" i="9" s="1"/>
  <c r="M29" i="9" s="1"/>
  <c r="N29" i="9" s="1"/>
  <c r="O29" i="9" s="1"/>
  <c r="P29" i="9" s="1"/>
  <c r="Q29" i="9" s="1"/>
  <c r="R29" i="9" s="1"/>
  <c r="S29" i="9" s="1"/>
  <c r="T29" i="9" s="1"/>
  <c r="U29" i="9" s="1"/>
  <c r="E29" i="9"/>
  <c r="E28" i="9"/>
  <c r="F28" i="9" s="1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U21" i="9"/>
  <c r="T21" i="9"/>
  <c r="S21" i="9"/>
  <c r="S26" i="9" s="1"/>
  <c r="R21" i="9"/>
  <c r="Q21" i="9"/>
  <c r="P21" i="9"/>
  <c r="P26" i="9" s="1"/>
  <c r="O21" i="9"/>
  <c r="N21" i="9"/>
  <c r="M21" i="9"/>
  <c r="M26" i="9" s="1"/>
  <c r="L21" i="9"/>
  <c r="K21" i="9"/>
  <c r="J21" i="9"/>
  <c r="J26" i="9" s="1"/>
  <c r="I21" i="9"/>
  <c r="H21" i="9"/>
  <c r="G21" i="9"/>
  <c r="G26" i="9" s="1"/>
  <c r="F21" i="9"/>
  <c r="E21" i="9"/>
  <c r="U20" i="9"/>
  <c r="U23" i="9" s="1"/>
  <c r="T20" i="9"/>
  <c r="S20" i="9"/>
  <c r="R20" i="9"/>
  <c r="R23" i="9" s="1"/>
  <c r="Q20" i="9"/>
  <c r="P20" i="9"/>
  <c r="O20" i="9"/>
  <c r="O23" i="9" s="1"/>
  <c r="N20" i="9"/>
  <c r="M20" i="9"/>
  <c r="L20" i="9"/>
  <c r="L23" i="9" s="1"/>
  <c r="K20" i="9"/>
  <c r="J20" i="9"/>
  <c r="I20" i="9"/>
  <c r="I23" i="9" s="1"/>
  <c r="H20" i="9"/>
  <c r="G20" i="9"/>
  <c r="F20" i="9"/>
  <c r="F23" i="9" s="1"/>
  <c r="E20" i="9"/>
  <c r="L52" i="15" l="1"/>
  <c r="K53" i="15"/>
  <c r="J23" i="9"/>
  <c r="P23" i="9"/>
  <c r="E26" i="9"/>
  <c r="K26" i="9"/>
  <c r="Q26" i="9"/>
  <c r="R43" i="13"/>
  <c r="R46" i="13" s="1"/>
  <c r="X43" i="13"/>
  <c r="X46" i="13" s="1"/>
  <c r="M43" i="13"/>
  <c r="M46" i="13" s="1"/>
  <c r="E23" i="9"/>
  <c r="K23" i="9"/>
  <c r="Q23" i="9"/>
  <c r="F26" i="9"/>
  <c r="L26" i="9"/>
  <c r="R26" i="9"/>
  <c r="S43" i="13"/>
  <c r="S46" i="13" s="1"/>
  <c r="Y43" i="13"/>
  <c r="Y46" i="13" s="1"/>
  <c r="J43" i="13"/>
  <c r="J46" i="13" s="1"/>
  <c r="G23" i="9"/>
  <c r="M23" i="9"/>
  <c r="S23" i="9"/>
  <c r="H26" i="9"/>
  <c r="N26" i="9"/>
  <c r="T26" i="9"/>
  <c r="O43" i="13"/>
  <c r="O46" i="13" s="1"/>
  <c r="U43" i="13"/>
  <c r="U46" i="13" s="1"/>
  <c r="L51" i="13"/>
  <c r="M51" i="13" s="1"/>
  <c r="N51" i="13" s="1"/>
  <c r="O51" i="13" s="1"/>
  <c r="P51" i="13" s="1"/>
  <c r="Q51" i="13" s="1"/>
  <c r="R51" i="13" s="1"/>
  <c r="S51" i="13" s="1"/>
  <c r="T51" i="13" s="1"/>
  <c r="U51" i="13" s="1"/>
  <c r="V51" i="13" s="1"/>
  <c r="W51" i="13" s="1"/>
  <c r="X51" i="13" s="1"/>
  <c r="Y51" i="13" s="1"/>
  <c r="Z51" i="13" s="1"/>
  <c r="H23" i="9"/>
  <c r="N23" i="9"/>
  <c r="T23" i="9"/>
  <c r="I26" i="9"/>
  <c r="O26" i="9"/>
  <c r="U26" i="9"/>
  <c r="K43" i="13"/>
  <c r="K46" i="13" s="1"/>
  <c r="K52" i="13"/>
  <c r="J53" i="13"/>
  <c r="P51" i="2"/>
  <c r="Q51" i="2" s="1"/>
  <c r="R51" i="2" s="1"/>
  <c r="S51" i="2" s="1"/>
  <c r="T51" i="2" s="1"/>
  <c r="U51" i="2" s="1"/>
  <c r="V51" i="2" s="1"/>
  <c r="W51" i="2" s="1"/>
  <c r="X51" i="2" s="1"/>
  <c r="Y51" i="2" s="1"/>
  <c r="Z51" i="2" s="1"/>
  <c r="J43" i="2"/>
  <c r="J46" i="2" s="1"/>
  <c r="G28" i="9"/>
  <c r="F30" i="9"/>
  <c r="E30" i="9"/>
  <c r="M52" i="15" l="1"/>
  <c r="L53" i="15"/>
  <c r="L52" i="13"/>
  <c r="K53" i="13"/>
  <c r="G30" i="9"/>
  <c r="H28" i="9"/>
  <c r="N52" i="15" l="1"/>
  <c r="M53" i="15"/>
  <c r="M52" i="13"/>
  <c r="L53" i="13"/>
  <c r="H30" i="9"/>
  <c r="I28" i="9"/>
  <c r="N53" i="15" l="1"/>
  <c r="O52" i="15"/>
  <c r="N52" i="13"/>
  <c r="M53" i="13"/>
  <c r="J28" i="9"/>
  <c r="I30" i="9"/>
  <c r="O53" i="15" l="1"/>
  <c r="P52" i="15"/>
  <c r="N53" i="13"/>
  <c r="O52" i="13"/>
  <c r="K28" i="9"/>
  <c r="J30" i="9"/>
  <c r="Q52" i="15" l="1"/>
  <c r="P53" i="15"/>
  <c r="O53" i="13"/>
  <c r="P52" i="13"/>
  <c r="L28" i="9"/>
  <c r="K30" i="9"/>
  <c r="R52" i="15" l="1"/>
  <c r="Q53" i="15"/>
  <c r="Q52" i="13"/>
  <c r="P53" i="13"/>
  <c r="M28" i="9"/>
  <c r="L30" i="9"/>
  <c r="S52" i="15" l="1"/>
  <c r="R53" i="15"/>
  <c r="R52" i="13"/>
  <c r="Q53" i="13"/>
  <c r="M30" i="9"/>
  <c r="N28" i="9"/>
  <c r="T52" i="15" l="1"/>
  <c r="S53" i="15"/>
  <c r="S52" i="13"/>
  <c r="R53" i="13"/>
  <c r="N30" i="9"/>
  <c r="O28" i="9"/>
  <c r="T53" i="15" l="1"/>
  <c r="U52" i="15"/>
  <c r="T52" i="13"/>
  <c r="S53" i="13"/>
  <c r="P28" i="9"/>
  <c r="O30" i="9"/>
  <c r="U53" i="15" l="1"/>
  <c r="V52" i="15"/>
  <c r="T53" i="13"/>
  <c r="U52" i="13"/>
  <c r="Q28" i="9"/>
  <c r="P30" i="9"/>
  <c r="W52" i="15" l="1"/>
  <c r="V53" i="15"/>
  <c r="V52" i="13"/>
  <c r="U53" i="13"/>
  <c r="R28" i="9"/>
  <c r="Q30" i="9"/>
  <c r="X52" i="15" l="1"/>
  <c r="W53" i="15"/>
  <c r="W52" i="13"/>
  <c r="V53" i="13"/>
  <c r="S28" i="9"/>
  <c r="R30" i="9"/>
  <c r="Y52" i="15" l="1"/>
  <c r="X53" i="15"/>
  <c r="X52" i="13"/>
  <c r="W53" i="13"/>
  <c r="T28" i="9"/>
  <c r="S30" i="9"/>
  <c r="Z52" i="15" l="1"/>
  <c r="Z53" i="15" s="1"/>
  <c r="Y53" i="15"/>
  <c r="Y52" i="13"/>
  <c r="X53" i="13"/>
  <c r="T30" i="9"/>
  <c r="U28" i="9"/>
  <c r="U30" i="9" s="1"/>
  <c r="Z52" i="13" l="1"/>
  <c r="Z53" i="13" s="1"/>
  <c r="Y53" i="13"/>
  <c r="K56" i="1"/>
  <c r="L56" i="1" s="1"/>
  <c r="M56" i="1" s="1"/>
  <c r="N56" i="1" s="1"/>
  <c r="O56" i="1" s="1"/>
  <c r="P56" i="1" s="1"/>
  <c r="Q56" i="1" s="1"/>
  <c r="R56" i="1" s="1"/>
  <c r="S56" i="1" s="1"/>
  <c r="T56" i="1" s="1"/>
  <c r="U56" i="1" s="1"/>
  <c r="V56" i="1" s="1"/>
  <c r="W56" i="1" s="1"/>
  <c r="X56" i="1" s="1"/>
  <c r="Y56" i="1" s="1"/>
  <c r="Z56" i="1" s="1"/>
  <c r="AA56" i="1" s="1"/>
  <c r="I35" i="8"/>
  <c r="J35" i="8" s="1"/>
  <c r="K35" i="8" s="1"/>
  <c r="L35" i="8" s="1"/>
  <c r="M35" i="8" s="1"/>
  <c r="N35" i="8" s="1"/>
  <c r="O35" i="8" s="1"/>
  <c r="P35" i="8" s="1"/>
  <c r="Q35" i="8" s="1"/>
  <c r="R35" i="8" s="1"/>
  <c r="S35" i="8" s="1"/>
  <c r="T35" i="8" s="1"/>
  <c r="U35" i="8" s="1"/>
  <c r="V35" i="8" s="1"/>
  <c r="W35" i="8" s="1"/>
  <c r="X35" i="8" s="1"/>
  <c r="Y35" i="8" s="1"/>
  <c r="J33" i="8"/>
  <c r="J28" i="8"/>
  <c r="J31" i="8" s="1"/>
  <c r="Y33" i="8"/>
  <c r="U33" i="8"/>
  <c r="Q33" i="8"/>
  <c r="M33" i="8"/>
  <c r="I33" i="8"/>
  <c r="X30" i="8"/>
  <c r="X33" i="8" s="1"/>
  <c r="W30" i="8"/>
  <c r="W33" i="8" s="1"/>
  <c r="V30" i="8"/>
  <c r="V33" i="8" s="1"/>
  <c r="T30" i="8"/>
  <c r="T33" i="8" s="1"/>
  <c r="S30" i="8"/>
  <c r="S31" i="8" s="1"/>
  <c r="R30" i="8"/>
  <c r="R33" i="8" s="1"/>
  <c r="P30" i="8"/>
  <c r="P33" i="8" s="1"/>
  <c r="O30" i="8"/>
  <c r="O33" i="8" s="1"/>
  <c r="N30" i="8"/>
  <c r="N33" i="8" s="1"/>
  <c r="L30" i="8"/>
  <c r="L33" i="8" s="1"/>
  <c r="K30" i="8"/>
  <c r="K33" i="8" s="1"/>
  <c r="Y28" i="8"/>
  <c r="Y31" i="8" s="1"/>
  <c r="X28" i="8"/>
  <c r="X31" i="8" s="1"/>
  <c r="W28" i="8"/>
  <c r="W31" i="8" s="1"/>
  <c r="V28" i="8"/>
  <c r="V31" i="8" s="1"/>
  <c r="U28" i="8"/>
  <c r="U31" i="8" s="1"/>
  <c r="T28" i="8"/>
  <c r="S28" i="8"/>
  <c r="R28" i="8"/>
  <c r="R31" i="8" s="1"/>
  <c r="Q28" i="8"/>
  <c r="Q31" i="8" s="1"/>
  <c r="P28" i="8"/>
  <c r="O28" i="8"/>
  <c r="O31" i="8" s="1"/>
  <c r="N28" i="8"/>
  <c r="N31" i="8" s="1"/>
  <c r="M28" i="8"/>
  <c r="M31" i="8" s="1"/>
  <c r="L28" i="8"/>
  <c r="K28" i="8"/>
  <c r="I28" i="8"/>
  <c r="I31" i="8" s="1"/>
  <c r="L47" i="1"/>
  <c r="P31" i="8" l="1"/>
  <c r="T31" i="8"/>
  <c r="L31" i="8"/>
  <c r="K31" i="8"/>
  <c r="S33" i="8"/>
  <c r="Y23" i="5"/>
  <c r="Y20" i="5"/>
  <c r="Y22" i="5" s="1"/>
  <c r="X23" i="5"/>
  <c r="W23" i="5"/>
  <c r="X20" i="5"/>
  <c r="X22" i="5" s="1"/>
  <c r="W20" i="5"/>
  <c r="W22" i="5" s="1"/>
  <c r="AA54" i="1"/>
  <c r="Z54" i="1"/>
  <c r="AA47" i="1"/>
  <c r="AA52" i="1" s="1"/>
  <c r="Z47" i="1"/>
  <c r="Z52" i="1" s="1"/>
  <c r="Z46" i="2"/>
  <c r="L43" i="2"/>
  <c r="M43" i="2"/>
  <c r="L54" i="1"/>
  <c r="L52" i="1"/>
  <c r="Y54" i="1"/>
  <c r="Y47" i="1"/>
  <c r="Y52" i="1" s="1"/>
  <c r="K43" i="2" l="1"/>
  <c r="K46" i="2" s="1"/>
  <c r="Y43" i="2"/>
  <c r="Y46" i="2" s="1"/>
  <c r="K54" i="1"/>
  <c r="K52" i="1"/>
  <c r="I23" i="5" l="1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H23" i="5"/>
  <c r="M47" i="1"/>
  <c r="M52" i="1" s="1"/>
  <c r="N47" i="1"/>
  <c r="N52" i="1" s="1"/>
  <c r="O47" i="1"/>
  <c r="O52" i="1" s="1"/>
  <c r="P47" i="1"/>
  <c r="P52" i="1" s="1"/>
  <c r="Q47" i="1"/>
  <c r="Q52" i="1" s="1"/>
  <c r="R47" i="1"/>
  <c r="R52" i="1" s="1"/>
  <c r="S47" i="1"/>
  <c r="S52" i="1" s="1"/>
  <c r="T47" i="1"/>
  <c r="T52" i="1" s="1"/>
  <c r="U47" i="1"/>
  <c r="U52" i="1" s="1"/>
  <c r="V47" i="1"/>
  <c r="V52" i="1" s="1"/>
  <c r="W47" i="1"/>
  <c r="W52" i="1" s="1"/>
  <c r="X47" i="1"/>
  <c r="X52" i="1" s="1"/>
  <c r="O43" i="2"/>
  <c r="Q43" i="2"/>
  <c r="R43" i="2"/>
  <c r="S43" i="2"/>
  <c r="T43" i="2"/>
  <c r="U43" i="2"/>
  <c r="V43" i="2"/>
  <c r="W43" i="2"/>
  <c r="X43" i="2"/>
  <c r="N43" i="2"/>
  <c r="G46" i="6"/>
  <c r="P43" i="2" l="1"/>
  <c r="F13" i="6"/>
  <c r="F21" i="6"/>
  <c r="F18" i="6"/>
  <c r="G22" i="6" l="1"/>
  <c r="F28" i="6"/>
  <c r="G31" i="6" l="1"/>
  <c r="G32" i="6" s="1"/>
  <c r="G47" i="6" s="1"/>
  <c r="H20" i="5"/>
  <c r="V20" i="5" l="1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2" i="5"/>
  <c r="I53" i="2"/>
  <c r="R54" i="1"/>
  <c r="N54" i="1"/>
  <c r="M54" i="1"/>
  <c r="O54" i="1"/>
  <c r="P54" i="1"/>
  <c r="Q54" i="1"/>
  <c r="S54" i="1"/>
  <c r="T54" i="1"/>
  <c r="U54" i="1"/>
  <c r="V54" i="1"/>
  <c r="W54" i="1"/>
  <c r="X54" i="1"/>
  <c r="J52" i="2" l="1"/>
  <c r="K52" i="2" s="1"/>
  <c r="I22" i="5"/>
  <c r="O22" i="5"/>
  <c r="U22" i="5"/>
  <c r="J22" i="5"/>
  <c r="P22" i="5"/>
  <c r="V22" i="5"/>
  <c r="S22" i="5"/>
  <c r="M22" i="5"/>
  <c r="L22" i="5"/>
  <c r="R22" i="5"/>
  <c r="N22" i="5"/>
  <c r="T22" i="5"/>
  <c r="K22" i="5"/>
  <c r="Q22" i="5"/>
  <c r="O46" i="2"/>
  <c r="Q46" i="2"/>
  <c r="U46" i="2"/>
  <c r="V46" i="2"/>
  <c r="W46" i="2"/>
  <c r="T46" i="2"/>
  <c r="M46" i="2"/>
  <c r="S46" i="2"/>
  <c r="L46" i="2"/>
  <c r="X46" i="2"/>
  <c r="R46" i="2"/>
  <c r="P46" i="2"/>
  <c r="N46" i="2"/>
  <c r="J53" i="2" l="1"/>
  <c r="L52" i="2"/>
  <c r="K53" i="2"/>
  <c r="M52" i="2" l="1"/>
  <c r="L53" i="2"/>
  <c r="N52" i="2" l="1"/>
  <c r="M53" i="2"/>
  <c r="O52" i="2" l="1"/>
  <c r="N53" i="2"/>
  <c r="P52" i="2" l="1"/>
  <c r="O53" i="2"/>
  <c r="Q52" i="2" l="1"/>
  <c r="P53" i="2"/>
  <c r="R52" i="2" l="1"/>
  <c r="Q53" i="2"/>
  <c r="S52" i="2" l="1"/>
  <c r="R53" i="2"/>
  <c r="T52" i="2" l="1"/>
  <c r="S53" i="2"/>
  <c r="U52" i="2" l="1"/>
  <c r="T53" i="2"/>
  <c r="V52" i="2" l="1"/>
  <c r="U53" i="2"/>
  <c r="W52" i="2" l="1"/>
  <c r="V53" i="2"/>
  <c r="X52" i="2" l="1"/>
  <c r="W53" i="2"/>
  <c r="Y52" i="2" l="1"/>
  <c r="X53" i="2"/>
  <c r="Z52" i="2" l="1"/>
  <c r="Y53" i="2"/>
  <c r="Z53" i="2" l="1"/>
  <c r="L16" i="14"/>
  <c r="L17" i="14"/>
  <c r="V16" i="14"/>
  <c r="V17" i="14"/>
  <c r="N17" i="14"/>
  <c r="N16" i="14"/>
  <c r="Q17" i="14"/>
  <c r="Q16" i="14"/>
  <c r="Y17" i="14"/>
  <c r="Y16" i="14"/>
  <c r="R17" i="14"/>
  <c r="R16" i="14"/>
  <c r="W17" i="14"/>
  <c r="W16" i="14"/>
  <c r="O17" i="14"/>
  <c r="O16" i="14"/>
  <c r="P16" i="14"/>
  <c r="P17" i="14"/>
  <c r="S17" i="14"/>
  <c r="S16" i="14"/>
  <c r="M16" i="14"/>
  <c r="M17" i="14"/>
  <c r="U16" i="14"/>
  <c r="U17" i="14"/>
  <c r="T17" i="14"/>
  <c r="T16" i="14"/>
  <c r="X16" i="14"/>
  <c r="X17" i="14"/>
  <c r="I17" i="14"/>
  <c r="I16" i="14"/>
  <c r="K16" i="14"/>
  <c r="K17" i="14"/>
  <c r="J17" i="14"/>
  <c r="J16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L42" authorId="0" shapeId="0" xr:uid="{C52A9E5C-DCCA-4F79-90B0-99543A21EE7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Tractor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I8" authorId="0" shapeId="0" xr:uid="{BC412E7E-7D71-46E8-A80B-A43512B83AF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Push project out to FY36</t>
        </r>
      </text>
    </comment>
    <comment ref="R8" authorId="0" shapeId="0" xr:uid="{FE0D0418-D0D3-4D2D-969F-A7AADCDB1FA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Moved from FY27
Budget for entire amount</t>
        </r>
      </text>
    </comment>
    <comment ref="I10" authorId="0" shapeId="0" xr:uid="{65A6B989-A782-48F5-ACD8-B12DF0FC3FC4}">
      <text>
        <r>
          <rPr>
            <b/>
            <sz val="9"/>
            <color indexed="81"/>
            <rFont val="Tahoma"/>
            <family val="2"/>
          </rPr>
          <t>Finance:
Was scheduled in FY26 at a cost of 1 million.
Project has been cancelled.</t>
        </r>
      </text>
    </comment>
    <comment ref="I16" authorId="0" shapeId="0" xr:uid="{6C3D8D2F-8F9A-4CAF-B572-A5023EB15793}">
      <text>
        <r>
          <rPr>
            <b/>
            <sz val="9"/>
            <color indexed="81"/>
            <rFont val="Tahoma"/>
            <family val="2"/>
          </rPr>
          <t>Finance:  No grants awarded for Jericho Road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C5" authorId="0" shapeId="0" xr:uid="{87D9588B-1CE4-4411-A927-D3055D84C097}">
      <text>
        <r>
          <rPr>
            <b/>
            <sz val="9"/>
            <color indexed="81"/>
            <rFont val="Tahoma"/>
            <charset val="1"/>
          </rPr>
          <t>Finance:</t>
        </r>
        <r>
          <rPr>
            <sz val="9"/>
            <color indexed="81"/>
            <rFont val="Tahoma"/>
            <charset val="1"/>
          </rPr>
          <t xml:space="preserve">
Should have been FY21 but were unable to purchase and take possession until August of FY22</t>
        </r>
      </text>
    </comment>
    <comment ref="C9" authorId="0" shapeId="0" xr:uid="{574AE56F-F81E-4201-9784-BDF59F31F84B}">
      <text>
        <r>
          <rPr>
            <b/>
            <sz val="9"/>
            <color indexed="81"/>
            <rFont val="Tahoma"/>
            <charset val="1"/>
          </rPr>
          <t>Finance:</t>
        </r>
        <r>
          <rPr>
            <sz val="9"/>
            <color indexed="81"/>
            <rFont val="Tahoma"/>
            <charset val="1"/>
          </rPr>
          <t xml:space="preserve">
Purchased in FY22 but did not take possession until FY23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K9" authorId="0" shapeId="0" xr:uid="{26A542BD-C18E-4830-AA7F-B0142869A63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Loan 10K
Down Deposit for new Truck 100K</t>
        </r>
      </text>
    </comment>
    <comment ref="N9" authorId="0" shapeId="0" xr:uid="{BA5258A8-9BBA-4381-9E40-959C052708B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Change from 500,000 to 600,000 plus 100,000 down deposit in FY24.
</t>
        </r>
      </text>
    </comment>
    <comment ref="J11" authorId="0" shapeId="0" xr:uid="{4924C7F2-32BB-4752-BEF3-815E4E36C93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No deposit required
Ordered but Truck not available until FY25</t>
        </r>
      </text>
    </comment>
    <comment ref="K11" authorId="0" shapeId="0" xr:uid="{63121770-936B-4A9E-BAF6-C6D05F6A509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Truck not available until FY25
</t>
        </r>
      </text>
    </comment>
    <comment ref="L11" authorId="0" shapeId="0" xr:uid="{C7996CED-A494-494C-9BB0-237054B4798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Originally thought it would be 200K.  The bid came in at 267,230.</t>
        </r>
      </text>
    </comment>
    <comment ref="J21" authorId="0" shapeId="0" xr:uid="{1869107F-90A6-4D5B-9193-EF31CB7FE8D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Unable to obtain in FY22, board approved to purchase in FY23 with unassigned funds</t>
        </r>
      </text>
    </comment>
    <comment ref="J23" authorId="0" shapeId="0" xr:uid="{CE4BB5D1-A4D3-45C5-A350-59CECDE2CFE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Through budget equipment line</t>
        </r>
      </text>
    </comment>
    <comment ref="J25" authorId="0" shapeId="0" xr:uid="{FB469636-B6D0-4135-9502-0B3D00F6966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Moved from FY25 @ 35,000 
SB approved to pay with unassigned funds</t>
        </r>
      </text>
    </comment>
    <comment ref="L25" authorId="0" shapeId="0" xr:uid="{55A94B43-5D58-4758-9767-483BA6A7932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35K but had to replace in FY23 for 45K.</t>
        </r>
      </text>
    </comment>
    <comment ref="A37" authorId="0" shapeId="0" xr:uid="{B151B282-9F0E-498B-84D3-8D59CCB30A5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Put sale of  property back into the capital reserve as that is where the expense comes from in the future.
</t>
        </r>
      </text>
    </comment>
    <comment ref="K39" authorId="0" shapeId="0" xr:uid="{9CA46048-D1E3-4F3F-8061-B19ED154698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Jaws of Life 25K
Rescue Truck Deposit 100K</t>
        </r>
      </text>
    </comment>
    <comment ref="L39" authorId="0" shapeId="0" xr:uid="{A4BAEDAC-11DD-4242-81B6-DD3B4D7E82F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Down Deposit on Rescue Truck for FY27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K9" authorId="0" shapeId="0" xr:uid="{95B06DE2-705D-4CB1-A125-92062315074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Loan 10K
Down Deposit for new Truck 100K</t>
        </r>
      </text>
    </comment>
    <comment ref="N9" authorId="0" shapeId="0" xr:uid="{84B70142-C265-4FAA-96EF-0879BBA743F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Change from 500,000 to 600,000 plus 100,000 down deposit in FY24.
</t>
        </r>
      </text>
    </comment>
    <comment ref="J11" authorId="0" shapeId="0" xr:uid="{E031DF5B-AA1F-4EDD-AE2F-EF61744616D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No deposit required
Ordered but Truck not available until FY25</t>
        </r>
      </text>
    </comment>
    <comment ref="K11" authorId="0" shapeId="0" xr:uid="{00F67B04-7DC4-4214-BF4C-6BD4B03766F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Truck not available until FY25
</t>
        </r>
      </text>
    </comment>
    <comment ref="L11" authorId="0" shapeId="0" xr:uid="{CA130988-C51D-4245-AB5D-2AA29F1CCE7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Originally thought it would be 200K.  The bid came in at 267,230.</t>
        </r>
      </text>
    </comment>
    <comment ref="J21" authorId="0" shapeId="0" xr:uid="{2A7AA134-D776-4366-A6CC-B3C9182BAF3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Unable to obtain in FY22, board approved to purchase in FY23 with unassigned funds</t>
        </r>
      </text>
    </comment>
    <comment ref="J23" authorId="0" shapeId="0" xr:uid="{A81A27CE-BA58-4682-9ABC-385C7469F3C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Through budget equipment line</t>
        </r>
      </text>
    </comment>
    <comment ref="J25" authorId="0" shapeId="0" xr:uid="{52ED9419-63B4-4ACE-8D6D-E45CAB507EA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Moved from FY25 @ 35,000 
SB approved to pay with unassigned funds</t>
        </r>
      </text>
    </comment>
    <comment ref="L25" authorId="0" shapeId="0" xr:uid="{471FDC98-A52C-4CCE-A610-B164DC32553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35K but had to replace in FY23 for 45K.</t>
        </r>
      </text>
    </comment>
    <comment ref="A37" authorId="0" shapeId="0" xr:uid="{9A456BED-7075-4ABE-A623-454BEE35D0C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Put sale of  property back into the capital reserve as that is where the expense comes from in the future.
</t>
        </r>
      </text>
    </comment>
    <comment ref="K39" authorId="0" shapeId="0" xr:uid="{CA81B727-3326-49D7-B209-54AB6508417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Jaws of Life 25K
Rescue Truck Deposit 100K</t>
        </r>
      </text>
    </comment>
    <comment ref="L39" authorId="0" shapeId="0" xr:uid="{280CACA5-7A64-4D9D-B0F2-46C37F96479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Down Deposit on Rescue Truck for FY27 100,000</t>
        </r>
      </text>
    </comment>
    <comment ref="K47" authorId="0" shapeId="0" xr:uid="{409D4A5D-5A4C-4817-917F-9183BA01D12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200K</t>
        </r>
      </text>
    </comment>
    <comment ref="N47" authorId="0" shapeId="0" xr:uid="{3FC1248B-3AF8-4489-B286-1453A54245F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Loans are done so increasing reserve contriubtion to avoid future loans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K9" authorId="0" shapeId="0" xr:uid="{F807CFA3-9FEB-4A24-A2CB-625593A7030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Loan 10K
Down Deposit for new Truck 100K</t>
        </r>
      </text>
    </comment>
    <comment ref="N9" authorId="0" shapeId="0" xr:uid="{893A7E82-931B-43B2-A922-26EEF98B0F1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Change from 500,000 to 600,000 plus 100,000 down deposit in FY24.
</t>
        </r>
      </text>
    </comment>
    <comment ref="J11" authorId="0" shapeId="0" xr:uid="{5FD2FBD2-ACA7-40CD-8B56-ECF9B7B0FF0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No deposit required
Ordered but Truck not available until FY25</t>
        </r>
      </text>
    </comment>
    <comment ref="K11" authorId="0" shapeId="0" xr:uid="{B5F2AFA1-6D17-4012-9B1C-549A291F3C7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Truck not available until FY25
</t>
        </r>
      </text>
    </comment>
    <comment ref="L11" authorId="0" shapeId="0" xr:uid="{1AA2E999-96B6-4D05-A84F-6D332091986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Originally thought it would be 200K.  The bid came in at 267,230.</t>
        </r>
      </text>
    </comment>
    <comment ref="J21" authorId="0" shapeId="0" xr:uid="{5B0BDC55-77D4-4407-ABA5-C19366DAAD1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Unable to obtain in FY22, board approved to purchase in FY23 with unassigned funds</t>
        </r>
      </text>
    </comment>
    <comment ref="J23" authorId="0" shapeId="0" xr:uid="{F481E879-7DD7-4C7A-995D-B97AAD05554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Through budget equipment line</t>
        </r>
      </text>
    </comment>
    <comment ref="J25" authorId="0" shapeId="0" xr:uid="{F7C9D471-45EB-408E-94F0-C68F5ADF785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Moved from FY25 @ 35,000 
SB approved to pay with unassigned funds</t>
        </r>
      </text>
    </comment>
    <comment ref="L25" authorId="0" shapeId="0" xr:uid="{AD2B514A-0BA8-49E2-9F2D-E0197E26FA9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35K but had to replace in FY23 for 45K.</t>
        </r>
      </text>
    </comment>
    <comment ref="A37" authorId="0" shapeId="0" xr:uid="{389F7FE2-A8CD-4991-A47C-F42552A27D8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Put sale of  property back into the capital reserve as that is where the expense comes from in the future.
</t>
        </r>
      </text>
    </comment>
    <comment ref="K39" authorId="0" shapeId="0" xr:uid="{98714329-CA3C-498B-A211-22FC060D31B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Jaws of Life 25K
Rescue Truck Deposit 100K</t>
        </r>
      </text>
    </comment>
    <comment ref="L39" authorId="0" shapeId="0" xr:uid="{B77E98ED-6B3E-4BC5-A2C4-0E0892638C6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Down Deposit on Rescue Truck for FY27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H7" authorId="0" shapeId="0" xr:uid="{72B4D4F6-DDBA-4F8B-991C-F5EA91B7D77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Move from FY26
Waiting for estimates</t>
        </r>
      </text>
    </comment>
    <comment ref="K7" authorId="0" shapeId="0" xr:uid="{19DC1F29-08DC-4FBA-9263-EF7C71377B4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Move to FY23 - waiting for estimate
$7,500</t>
        </r>
      </text>
    </comment>
    <comment ref="E12" authorId="0" shapeId="0" xr:uid="{0ADDDE6B-A605-4D39-A8FB-101F6D0217C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Listers (1)
Finance (1)
Clerk (1)
Asstant Clerk (1)
Public (1)
Town Manager (1)
Admin Assisant (1)
Town Planner (1)
Zoning Administrator (1)
</t>
        </r>
      </text>
    </comment>
    <comment ref="E14" authorId="0" shapeId="0" xr:uid="{C7DD363B-00C1-453A-A55A-5E61310C436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Town Manager
Town Clerk
Town Planner/Zoning Administrator
</t>
        </r>
      </text>
    </comment>
  </commentList>
</comments>
</file>

<file path=xl/sharedStrings.xml><?xml version="1.0" encoding="utf-8"?>
<sst xmlns="http://schemas.openxmlformats.org/spreadsheetml/2006/main" count="841" uniqueCount="319">
  <si>
    <t>Year of Equipment</t>
  </si>
  <si>
    <t>FY Acquired</t>
  </si>
  <si>
    <t>Estimated Life</t>
  </si>
  <si>
    <t xml:space="preserve">Description </t>
  </si>
  <si>
    <t>Acquired Amount</t>
  </si>
  <si>
    <t>Payment Source Status</t>
  </si>
  <si>
    <t>Curent Payment Source</t>
  </si>
  <si>
    <t>FY22</t>
  </si>
  <si>
    <t>FY23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</si>
  <si>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</si>
  <si>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</si>
  <si>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</si>
  <si>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</si>
  <si>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</si>
  <si>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</si>
  <si>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</si>
  <si>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</si>
  <si>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</si>
  <si>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FY34</t>
  </si>
  <si>
    <t>FY35</t>
  </si>
  <si>
    <t>FY37</t>
  </si>
  <si>
    <t>International 7600 Tandem</t>
  </si>
  <si>
    <t>Complete Note FY20</t>
  </si>
  <si>
    <t xml:space="preserve"> </t>
  </si>
  <si>
    <t>Complete Note FY21</t>
  </si>
  <si>
    <t>Note FY24</t>
  </si>
  <si>
    <t>Union Bank - Principal</t>
  </si>
  <si>
    <t>Union Bank - Interest</t>
  </si>
  <si>
    <t>International HV507 Single</t>
  </si>
  <si>
    <t>Note FY25</t>
  </si>
  <si>
    <t>Union Bank -Principal</t>
  </si>
  <si>
    <t>Unon Bank - Interest</t>
  </si>
  <si>
    <t>Chevy 3500</t>
  </si>
  <si>
    <t>Complete Note GF</t>
  </si>
  <si>
    <t>Pickup and Snowplow #7 Foreman</t>
  </si>
  <si>
    <t>Chevy 2500</t>
  </si>
  <si>
    <t>Ford F550</t>
  </si>
  <si>
    <t>Complete Cash GF</t>
  </si>
  <si>
    <t>Union  Bank - Interest</t>
  </si>
  <si>
    <t>Complete Note  GF</t>
  </si>
  <si>
    <t>Ventrac with attachments</t>
  </si>
  <si>
    <t>Pressure washer trailer</t>
  </si>
  <si>
    <t>North Star</t>
  </si>
  <si>
    <t>Trench Box</t>
  </si>
  <si>
    <t>Generator</t>
  </si>
  <si>
    <t>Genrator</t>
  </si>
  <si>
    <t>Traffic signs</t>
  </si>
  <si>
    <t>Portable traffic signs</t>
  </si>
  <si>
    <t>FY21</t>
  </si>
  <si>
    <t>Loan Payments from Taxes</t>
  </si>
  <si>
    <t>Unnasinged Funds</t>
  </si>
  <si>
    <t xml:space="preserve">Total Taxes raised </t>
  </si>
  <si>
    <t>Reconciliation</t>
  </si>
  <si>
    <t>Reserves raised from Taxes</t>
  </si>
  <si>
    <t>Payment from Taxes</t>
  </si>
  <si>
    <t>Trade-In Dump Truck</t>
  </si>
  <si>
    <t>Trade-In Pickup Truck</t>
  </si>
  <si>
    <t>Trade-In Road Grader</t>
  </si>
  <si>
    <t>Trade-in Excavator</t>
  </si>
  <si>
    <t>Trade-in Bucket Loader</t>
  </si>
  <si>
    <t>Trade-in Miscellaneous</t>
  </si>
  <si>
    <t xml:space="preserve">Fire Engine #1 </t>
  </si>
  <si>
    <t>FY11</t>
  </si>
  <si>
    <t>Complete</t>
  </si>
  <si>
    <t xml:space="preserve">Fire Engine #2  </t>
  </si>
  <si>
    <t>FY16</t>
  </si>
  <si>
    <t>Complete Note</t>
  </si>
  <si>
    <t xml:space="preserve">Fire Engine #3  </t>
  </si>
  <si>
    <t>FY19</t>
  </si>
  <si>
    <t>Note FY26</t>
  </si>
  <si>
    <t>Union Bank - principal</t>
  </si>
  <si>
    <t>Union Bank - interest</t>
  </si>
  <si>
    <t>FY06</t>
  </si>
  <si>
    <t>Bond FY26</t>
  </si>
  <si>
    <t>VMBB - principal</t>
  </si>
  <si>
    <t>VMBB - interest</t>
  </si>
  <si>
    <t xml:space="preserve">Brush Truck </t>
  </si>
  <si>
    <t>FY09</t>
  </si>
  <si>
    <t xml:space="preserve">Repeater </t>
  </si>
  <si>
    <t>Jaws of Life #1</t>
  </si>
  <si>
    <t>FY05</t>
  </si>
  <si>
    <t>Portable unit stored on Enging #1</t>
  </si>
  <si>
    <t>Jaws of Life #2</t>
  </si>
  <si>
    <t>Stationary unit stored on Rescue truck</t>
  </si>
  <si>
    <t>Jaws of Life #3</t>
  </si>
  <si>
    <t>Portable unit stored on Engine #2</t>
  </si>
  <si>
    <t>Air Compressor #1</t>
  </si>
  <si>
    <t xml:space="preserve">used to fill the air bottles.  </t>
  </si>
  <si>
    <t>Need 17 (Rescue (5), Engine #1 (5), Engine #2 (5), Engine #3(2))</t>
  </si>
  <si>
    <t>9,000 ea</t>
  </si>
  <si>
    <t>Cash Reserve</t>
  </si>
  <si>
    <t>Need 51 Air Tanks (3 for each air pack)</t>
  </si>
  <si>
    <t>1,500 ea</t>
  </si>
  <si>
    <t>FY33</t>
  </si>
  <si>
    <t>FY36</t>
  </si>
  <si>
    <t>Capital Reserves raised from taxes</t>
  </si>
  <si>
    <t>Capital Reserves used</t>
  </si>
  <si>
    <t>Safety Equipment Reserves used</t>
  </si>
  <si>
    <t>Safety Equipment Reserves raised from taxes</t>
  </si>
  <si>
    <t>Total Reserves</t>
  </si>
  <si>
    <t>Remaining balance</t>
  </si>
  <si>
    <t xml:space="preserve">Payment from Taxes </t>
  </si>
  <si>
    <t xml:space="preserve">Police Cruiser #4 </t>
  </si>
  <si>
    <t>Ford Interceptor</t>
  </si>
  <si>
    <t>Complete lease (3yr) GF</t>
  </si>
  <si>
    <t>Police Cruiser #3</t>
  </si>
  <si>
    <t>FY17</t>
  </si>
  <si>
    <t>Police Cruiser #1</t>
  </si>
  <si>
    <t>FY18</t>
  </si>
  <si>
    <t>Police Cruiser #5</t>
  </si>
  <si>
    <t>Complete cash GF</t>
  </si>
  <si>
    <t>Police Cruiser #6</t>
  </si>
  <si>
    <t>FY20</t>
  </si>
  <si>
    <t>Dodge Durango</t>
  </si>
  <si>
    <t xml:space="preserve">Complete cash GF </t>
  </si>
  <si>
    <t>Dash cameras</t>
  </si>
  <si>
    <t>Need 6,  purchase with new cruisers</t>
  </si>
  <si>
    <t>Cash</t>
  </si>
  <si>
    <t>One set for each vehicle (blue lights, siren, control box, cage, lap top stand)</t>
  </si>
  <si>
    <t>Mobile Data Computers</t>
  </si>
  <si>
    <t>Need 6, purchase with new cruisers</t>
  </si>
  <si>
    <t>Body Cameras</t>
  </si>
  <si>
    <t>Need 6</t>
  </si>
  <si>
    <t xml:space="preserve">FY20 </t>
  </si>
  <si>
    <t>FY14</t>
  </si>
  <si>
    <t>Trade-in/Sale of Property</t>
  </si>
  <si>
    <t>Water Tank GAP</t>
  </si>
  <si>
    <t>Copier #1</t>
  </si>
  <si>
    <t>Clerks Office</t>
  </si>
  <si>
    <t>Copier #2</t>
  </si>
  <si>
    <t>Small Conference Room</t>
  </si>
  <si>
    <t>Copier #3</t>
  </si>
  <si>
    <t>Planning &amp; Zoning office</t>
  </si>
  <si>
    <t>Server</t>
  </si>
  <si>
    <t>Computers desk tops</t>
  </si>
  <si>
    <t>Computers lap tops</t>
  </si>
  <si>
    <t xml:space="preserve">HIGHWAY EQUIPMENT      </t>
  </si>
  <si>
    <t>FY13</t>
  </si>
  <si>
    <t>Serves Finance, Clerk, Town Manager, Assistant to Town Manager, Planning &amp; Zoning</t>
  </si>
  <si>
    <t>Need 9(1,500/ea)</t>
  </si>
  <si>
    <t>Need 4 (1,500/ea)</t>
  </si>
  <si>
    <t>Phone System</t>
  </si>
  <si>
    <t>Cash GF</t>
  </si>
  <si>
    <t>Highway</t>
  </si>
  <si>
    <t>Library</t>
  </si>
  <si>
    <t>Building</t>
  </si>
  <si>
    <t>Fire</t>
  </si>
  <si>
    <t>2005 Engine</t>
  </si>
  <si>
    <t>2011 Engine</t>
  </si>
  <si>
    <t>2018 Engine</t>
  </si>
  <si>
    <t>Police</t>
  </si>
  <si>
    <t>Camcorders</t>
  </si>
  <si>
    <t>2015 Engine</t>
  </si>
  <si>
    <t>Cruiser Lease</t>
  </si>
  <si>
    <t>Equipment Note</t>
  </si>
  <si>
    <t>Depot</t>
  </si>
  <si>
    <t>Excavator (2013)</t>
  </si>
  <si>
    <t>Jericho Rd</t>
  </si>
  <si>
    <t>Loader (2014)</t>
  </si>
  <si>
    <t>Dump Truck (2011)</t>
  </si>
  <si>
    <t>Dump Truck (2012)</t>
  </si>
  <si>
    <t>Chevy PU (2017)</t>
  </si>
  <si>
    <t>Tractor</t>
  </si>
  <si>
    <t>Dump Truck (2019)</t>
  </si>
  <si>
    <t>Grader (2017)</t>
  </si>
  <si>
    <t>Dump Truck (2020)</t>
  </si>
  <si>
    <t>Water &amp; Sewer</t>
  </si>
  <si>
    <t>EQUIPMENT</t>
  </si>
  <si>
    <t>BUILDINGS &amp; INFRASTRUCTURE</t>
  </si>
  <si>
    <t>TOTAL EQUIPMENT INTEREST</t>
  </si>
  <si>
    <t>TOTAL BUILDING &amp; INFRASTRUCTURE INTEREST</t>
  </si>
  <si>
    <t>GENERAL FUND TOTAL</t>
  </si>
  <si>
    <t>TOTAL GENEARL &amp; WATER &amp; SEWER</t>
  </si>
  <si>
    <t>WATER &amp; SEWER TOTAL</t>
  </si>
  <si>
    <t>C</t>
  </si>
  <si>
    <t>A</t>
  </si>
  <si>
    <t>Phosphorus RF1-074</t>
  </si>
  <si>
    <t>East Main St. Planning  RF1-101</t>
  </si>
  <si>
    <t>Millett Street AR1-058</t>
  </si>
  <si>
    <t xml:space="preserve">Jericho Road </t>
  </si>
  <si>
    <t>East Main St. RF3-335</t>
  </si>
  <si>
    <t>Bridge Street RF3-444</t>
  </si>
  <si>
    <t>Revolving Loan/Bond Bank</t>
  </si>
  <si>
    <t>FY47</t>
  </si>
  <si>
    <t>FY48</t>
  </si>
  <si>
    <t>FY60</t>
  </si>
  <si>
    <t>FY61</t>
  </si>
  <si>
    <t>Water Tank RF3-302 (0% interest)</t>
  </si>
  <si>
    <t>Bridge Street RF3-365 (0% interest)</t>
  </si>
  <si>
    <t>Last Installment</t>
  </si>
  <si>
    <t>Paid as of FY21</t>
  </si>
  <si>
    <t>Beginning Reserve Balance</t>
  </si>
  <si>
    <t>Tesla</t>
  </si>
  <si>
    <t>Police Cruiser #2</t>
  </si>
  <si>
    <t>Reserves at FY end</t>
  </si>
  <si>
    <t>Safety Equip Reserves at FY end</t>
  </si>
  <si>
    <t>Capital Reserves at FY end</t>
  </si>
  <si>
    <t>.</t>
  </si>
  <si>
    <t>Capital Reserve at FY end</t>
  </si>
  <si>
    <t>TOTAL TAXES REQUIRED</t>
  </si>
  <si>
    <t>RESERVES</t>
  </si>
  <si>
    <t>Bridge &amp; Culvert Reserves at FY end</t>
  </si>
  <si>
    <t>Guardrail Reserves at FY end</t>
  </si>
  <si>
    <t>Sidewalk Reserves at FY end</t>
  </si>
  <si>
    <t>TOTAL RESERVES AT YEAR END</t>
  </si>
  <si>
    <t xml:space="preserve">Dump Truck #1 </t>
  </si>
  <si>
    <t xml:space="preserve">Dump Truck #2  </t>
  </si>
  <si>
    <t>Dump Truck #3</t>
  </si>
  <si>
    <t xml:space="preserve">Dump Truck #4  </t>
  </si>
  <si>
    <t xml:space="preserve">Restricted Funds </t>
  </si>
  <si>
    <t>Cruiser Emergency Equip.</t>
  </si>
  <si>
    <t>Status A=Active C=complete</t>
  </si>
  <si>
    <t>Interest or Administrative Fees spent since 2006</t>
  </si>
  <si>
    <t>FIRE DEPARTMENT EQUIPMENT</t>
  </si>
  <si>
    <t>POLICE  EQUIPMENT</t>
  </si>
  <si>
    <t>ADMINISTRATION EQUIPMENT</t>
  </si>
  <si>
    <t>GENERAL FUND EQUIPMENT SUMMARY</t>
  </si>
  <si>
    <t>Thermal Imaging Camera</t>
  </si>
  <si>
    <t>Stabilizer Kit</t>
  </si>
  <si>
    <t>FY38</t>
  </si>
  <si>
    <t>FY39</t>
  </si>
  <si>
    <t>FY40</t>
  </si>
  <si>
    <t>Truck &amp; Snow Plow - 1 ton #6</t>
  </si>
  <si>
    <t>Truck &amp; Snow Plow - 1 ton #5</t>
  </si>
  <si>
    <t>Need 25 sets, one set required for each fire fighter,</t>
  </si>
  <si>
    <t>Capital Reserves used (Equipment)</t>
  </si>
  <si>
    <t>Capital Reserves used (Infrastructure)</t>
  </si>
  <si>
    <t>Infrastructure</t>
  </si>
  <si>
    <t>John Deere 772GP</t>
  </si>
  <si>
    <t>John Deere 524K used</t>
  </si>
  <si>
    <t>International 4400 Utility Truck</t>
  </si>
  <si>
    <t>Chevrolet Brush/Safety</t>
  </si>
  <si>
    <t>HME  Pumper/Tanker</t>
  </si>
  <si>
    <t>Spartan Pumper/Tanker</t>
  </si>
  <si>
    <t>International 7500 pumper/tanker</t>
  </si>
  <si>
    <t>International HV613</t>
  </si>
  <si>
    <t>Hitachi 190W</t>
  </si>
  <si>
    <t>Road Grader  #8</t>
  </si>
  <si>
    <t>Bucket Loader  #9</t>
  </si>
  <si>
    <t>Excavator used  #10</t>
  </si>
  <si>
    <t>Tractor/Mower Challenger #11</t>
  </si>
  <si>
    <t>Challenger MT445B</t>
  </si>
  <si>
    <t>Tractor Kubota #12</t>
  </si>
  <si>
    <t>Kubota 1880</t>
  </si>
  <si>
    <t>Tractor Ventrac #13</t>
  </si>
  <si>
    <t>License Plate #</t>
  </si>
  <si>
    <t>AAR879</t>
  </si>
  <si>
    <t>AAX405</t>
  </si>
  <si>
    <t>AAW242</t>
  </si>
  <si>
    <t>AAW336</t>
  </si>
  <si>
    <t>AAP834</t>
  </si>
  <si>
    <t>AAT218</t>
  </si>
  <si>
    <t>AAR334</t>
  </si>
  <si>
    <t>??</t>
  </si>
  <si>
    <t>AAW528</t>
  </si>
  <si>
    <t>AAP855</t>
  </si>
  <si>
    <t>AAT593</t>
  </si>
  <si>
    <t>AAM348</t>
  </si>
  <si>
    <t>Rescue Truck #4</t>
  </si>
  <si>
    <t>FY42 down deposit, FY45 purchase</t>
  </si>
  <si>
    <t>FY45 down depsoit, FY48 purchase</t>
  </si>
  <si>
    <t>FY38 down depsoit, FY41 purchaseFY41</t>
  </si>
  <si>
    <t>Police Capital</t>
  </si>
  <si>
    <t>Planning New Sidewalk Projects</t>
  </si>
  <si>
    <t>HIGHWAY INFRASTRUCTURE</t>
  </si>
  <si>
    <t>Millet Street Loan</t>
  </si>
  <si>
    <t>Jericho Road Loan</t>
  </si>
  <si>
    <t>Paving/Retreatment (12 year cycle)</t>
  </si>
  <si>
    <t>Gravel Plan (7 year cycle)</t>
  </si>
  <si>
    <t>Sidewalk &amp; Stormwater routine maintenance</t>
  </si>
  <si>
    <t>Southview Drive Bridge</t>
  </si>
  <si>
    <t>Southview Guardrail Project</t>
  </si>
  <si>
    <t xml:space="preserve">Unnasigned Restricted Funds </t>
  </si>
  <si>
    <t>Bridge &amp; Culvert Reserves Used</t>
  </si>
  <si>
    <t>Guardrail Reserves Used</t>
  </si>
  <si>
    <t>Bridge &amp; Culvert Reserves raised from taxes</t>
  </si>
  <si>
    <t>Guardrail Reserves raised from taxes</t>
  </si>
  <si>
    <t>When are we using guardrail reserves</t>
  </si>
  <si>
    <t>Need to update the Paving, Gravel Plan, and Sidewalk maintenance numbers</t>
  </si>
  <si>
    <t>Bridge Street Phase 1 Jolina to Esplanad</t>
  </si>
  <si>
    <t>FY24-FY25</t>
  </si>
  <si>
    <t>Bridge Street Phase 2 Jolina to Big Spruce</t>
  </si>
  <si>
    <t>FY26-FY27</t>
  </si>
  <si>
    <t>Jericho Road Sidewalk</t>
  </si>
  <si>
    <t>Huntington Road Sidewalk</t>
  </si>
  <si>
    <t>Grant for Bridge St - Phase 1 80%</t>
  </si>
  <si>
    <t xml:space="preserve">Grant for Bridge St - Phase 2 80% </t>
  </si>
  <si>
    <t>Grant for Jericho Road</t>
  </si>
  <si>
    <t>Sidewalk Reserves Used</t>
  </si>
  <si>
    <t>Sidewalk Reserves raised from taxes</t>
  </si>
  <si>
    <t xml:space="preserve">  Replace shingles on addition</t>
  </si>
  <si>
    <t xml:space="preserve">  Replace shingles on main structure</t>
  </si>
  <si>
    <t xml:space="preserve">  New addition to accommodate longer trucks</t>
  </si>
  <si>
    <t>Fire Capital</t>
  </si>
  <si>
    <t>Safety Equipment</t>
  </si>
  <si>
    <t xml:space="preserve">  Air Packs</t>
  </si>
  <si>
    <t xml:space="preserve">  Air Tanks</t>
  </si>
  <si>
    <t xml:space="preserve">  Turnout Gear</t>
  </si>
  <si>
    <t>Highway Capital Reserve at FY end</t>
  </si>
  <si>
    <t>Highway Bridge &amp; Culvert Reserves at FY end</t>
  </si>
  <si>
    <t>Highway Guardrail Reserves at FY end</t>
  </si>
  <si>
    <t>Planning New Sidewalk Reserves at FY end</t>
  </si>
  <si>
    <t>Fire Capital Reserves at FY end (16 year plan)</t>
  </si>
  <si>
    <t>Fire Safety Equip Reserves at FY end</t>
  </si>
  <si>
    <t>Police Capital Reserve at FY end</t>
  </si>
  <si>
    <t>Town Center Fund</t>
  </si>
  <si>
    <t>Loan</t>
  </si>
  <si>
    <t>Insurance</t>
  </si>
  <si>
    <t>Utility Expenses</t>
  </si>
  <si>
    <t>Building Maintenance</t>
  </si>
  <si>
    <t>Planned Library &amp; Town Center Renovations</t>
  </si>
  <si>
    <t>Town Center Reserves used</t>
  </si>
  <si>
    <t>Town Center Rents coming in</t>
  </si>
  <si>
    <t>TOWN CENTER FUND</t>
  </si>
  <si>
    <t>Fire Engine #1  (change to small pumper)</t>
  </si>
  <si>
    <t>Town Center &amp; Library (loan)</t>
  </si>
  <si>
    <t>Highway Capital Equipment</t>
  </si>
  <si>
    <t>Highway Infrastructure</t>
  </si>
  <si>
    <t>CAPITAL TAX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</si>
</sst>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5">
    <xf numFmtId="0" fontId="0" fillId="0" borderId="0" xfId="0"/>
    <xf numFmtId="3" fontId="3" fillId="0" borderId="1" xfId="0" applyNumberFormat="1" applyFont="1" applyBorder="1"/>
    <xf numFmtId="3" fontId="5" fillId="0" borderId="0" xfId="0" applyNumberFormat="1" applyFont="1"/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left"/>
    </xf>
    <xf numFmtId="3" fontId="3" fillId="0" borderId="1" xfId="1" applyNumberFormat="1" applyFont="1" applyFill="1" applyBorder="1"/>
    <xf numFmtId="3" fontId="2" fillId="0" borderId="1" xfId="1" applyNumberFormat="1" applyFont="1" applyFill="1" applyBorder="1"/>
    <xf numFmtId="3" fontId="2" fillId="0" borderId="1" xfId="0" applyNumberFormat="1" applyFont="1" applyBorder="1"/>
    <xf numFmtId="3" fontId="5" fillId="0" borderId="4" xfId="0" applyNumberFormat="1" applyFont="1" applyBorder="1" applyAlignment="1">
      <alignment horizontal="center"/>
    </xf>
    <xf numFmtId="1" fontId="5" fillId="0" borderId="1" xfId="2" applyNumberFormat="1" applyFont="1" applyFill="1" applyBorder="1" applyAlignment="1">
      <alignment horizontal="center"/>
    </xf>
    <xf numFmtId="3" fontId="5" fillId="0" borderId="1" xfId="2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3" fontId="8" fillId="0" borderId="0" xfId="0" applyNumberFormat="1" applyFont="1"/>
    <xf numFmtId="3" fontId="7" fillId="0" borderId="0" xfId="0" applyNumberFormat="1" applyFont="1"/>
    <xf numFmtId="1" fontId="5" fillId="0" borderId="0" xfId="0" applyNumberFormat="1" applyFont="1"/>
    <xf numFmtId="3" fontId="11" fillId="0" borderId="1" xfId="0" applyNumberFormat="1" applyFont="1" applyBorder="1"/>
    <xf numFmtId="3" fontId="5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3" fillId="0" borderId="1" xfId="1" applyNumberFormat="1" applyFont="1" applyFill="1" applyBorder="1"/>
    <xf numFmtId="0" fontId="12" fillId="0" borderId="0" xfId="0" applyFont="1"/>
    <xf numFmtId="1" fontId="12" fillId="0" borderId="1" xfId="0" applyNumberFormat="1" applyFont="1" applyBorder="1"/>
    <xf numFmtId="3" fontId="12" fillId="0" borderId="1" xfId="0" applyNumberFormat="1" applyFont="1" applyBorder="1"/>
    <xf numFmtId="3" fontId="12" fillId="0" borderId="0" xfId="0" applyNumberFormat="1" applyFont="1"/>
    <xf numFmtId="165" fontId="5" fillId="0" borderId="1" xfId="1" applyNumberFormat="1" applyFont="1" applyFill="1" applyBorder="1"/>
    <xf numFmtId="3" fontId="11" fillId="0" borderId="0" xfId="0" applyNumberFormat="1" applyFont="1"/>
    <xf numFmtId="1" fontId="11" fillId="0" borderId="1" xfId="0" applyNumberFormat="1" applyFont="1" applyBorder="1"/>
    <xf numFmtId="3" fontId="11" fillId="0" borderId="3" xfId="0" applyNumberFormat="1" applyFont="1" applyBorder="1"/>
    <xf numFmtId="3" fontId="4" fillId="0" borderId="0" xfId="0" applyNumberFormat="1" applyFont="1"/>
    <xf numFmtId="3" fontId="11" fillId="2" borderId="1" xfId="0" applyNumberFormat="1" applyFont="1" applyFill="1" applyBorder="1"/>
    <xf numFmtId="1" fontId="3" fillId="2" borderId="1" xfId="0" applyNumberFormat="1" applyFont="1" applyFill="1" applyBorder="1"/>
    <xf numFmtId="3" fontId="3" fillId="2" borderId="1" xfId="0" applyNumberFormat="1" applyFont="1" applyFill="1" applyBorder="1"/>
    <xf numFmtId="3" fontId="11" fillId="0" borderId="2" xfId="0" applyNumberFormat="1" applyFont="1" applyBorder="1"/>
    <xf numFmtId="0" fontId="5" fillId="0" borderId="10" xfId="0" applyFont="1" applyBorder="1" applyAlignment="1">
      <alignment horizontal="left"/>
    </xf>
    <xf numFmtId="3" fontId="7" fillId="0" borderId="12" xfId="0" applyNumberFormat="1" applyFont="1" applyBorder="1"/>
    <xf numFmtId="3" fontId="4" fillId="0" borderId="10" xfId="0" applyNumberFormat="1" applyFont="1" applyBorder="1"/>
    <xf numFmtId="3" fontId="11" fillId="0" borderId="11" xfId="0" applyNumberFormat="1" applyFont="1" applyBorder="1"/>
    <xf numFmtId="3" fontId="11" fillId="2" borderId="11" xfId="0" applyNumberFormat="1" applyFont="1" applyFill="1" applyBorder="1"/>
    <xf numFmtId="3" fontId="4" fillId="0" borderId="11" xfId="0" applyNumberFormat="1" applyFont="1" applyBorder="1"/>
    <xf numFmtId="3" fontId="3" fillId="0" borderId="2" xfId="0" applyNumberFormat="1" applyFont="1" applyBorder="1"/>
    <xf numFmtId="3" fontId="4" fillId="0" borderId="2" xfId="0" applyNumberFormat="1" applyFont="1" applyBorder="1"/>
    <xf numFmtId="0" fontId="8" fillId="0" borderId="0" xfId="0" applyFont="1"/>
    <xf numFmtId="43" fontId="5" fillId="0" borderId="1" xfId="0" applyNumberFormat="1" applyFont="1" applyBorder="1" applyAlignment="1">
      <alignment horizontal="left"/>
    </xf>
    <xf numFmtId="43" fontId="5" fillId="0" borderId="1" xfId="0" applyNumberFormat="1" applyFont="1" applyBorder="1" applyAlignment="1">
      <alignment horizontal="center"/>
    </xf>
    <xf numFmtId="41" fontId="3" fillId="0" borderId="1" xfId="1" applyNumberFormat="1" applyFont="1" applyFill="1" applyBorder="1"/>
    <xf numFmtId="0" fontId="5" fillId="0" borderId="1" xfId="0" applyFont="1" applyBorder="1" applyAlignment="1">
      <alignment horizontal="left"/>
    </xf>
    <xf numFmtId="1" fontId="13" fillId="0" borderId="1" xfId="0" applyNumberFormat="1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43" fontId="3" fillId="0" borderId="1" xfId="0" applyNumberFormat="1" applyFont="1" applyBorder="1" applyAlignment="1">
      <alignment horizontal="center"/>
    </xf>
    <xf numFmtId="41" fontId="4" fillId="0" borderId="1" xfId="1" applyNumberFormat="1" applyFont="1" applyFill="1" applyBorder="1"/>
    <xf numFmtId="3" fontId="8" fillId="0" borderId="16" xfId="0" applyNumberFormat="1" applyFont="1" applyBorder="1"/>
    <xf numFmtId="0" fontId="9" fillId="0" borderId="0" xfId="0" applyFont="1"/>
    <xf numFmtId="3" fontId="9" fillId="0" borderId="0" xfId="0" applyNumberFormat="1" applyFont="1"/>
    <xf numFmtId="3" fontId="9" fillId="0" borderId="16" xfId="0" applyNumberFormat="1" applyFont="1" applyBorder="1"/>
    <xf numFmtId="3" fontId="9" fillId="0" borderId="17" xfId="0" applyNumberFormat="1" applyFont="1" applyBorder="1"/>
    <xf numFmtId="0" fontId="8" fillId="0" borderId="0" xfId="0" applyFont="1" applyAlignment="1">
      <alignment horizontal="center"/>
    </xf>
    <xf numFmtId="3" fontId="6" fillId="0" borderId="19" xfId="0" applyNumberFormat="1" applyFont="1" applyBorder="1" applyAlignment="1">
      <alignment horizontal="left"/>
    </xf>
    <xf numFmtId="1" fontId="6" fillId="0" borderId="20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3" fontId="5" fillId="0" borderId="20" xfId="4" applyNumberFormat="1" applyFont="1" applyFill="1" applyBorder="1" applyAlignment="1">
      <alignment horizontal="left"/>
    </xf>
    <xf numFmtId="3" fontId="5" fillId="0" borderId="20" xfId="4" applyNumberFormat="1" applyFont="1" applyFill="1" applyBorder="1" applyAlignment="1">
      <alignment horizontal="center"/>
    </xf>
    <xf numFmtId="3" fontId="5" fillId="0" borderId="20" xfId="2" applyNumberFormat="1" applyFont="1" applyFill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0" borderId="1" xfId="2" applyNumberFormat="1" applyFont="1" applyFill="1" applyBorder="1"/>
    <xf numFmtId="3" fontId="3" fillId="0" borderId="1" xfId="0" applyNumberFormat="1" applyFont="1" applyBorder="1" applyAlignment="1">
      <alignment horizontal="center"/>
    </xf>
    <xf numFmtId="1" fontId="12" fillId="0" borderId="0" xfId="0" applyNumberFormat="1" applyFont="1"/>
    <xf numFmtId="3" fontId="7" fillId="0" borderId="1" xfId="2" applyNumberFormat="1" applyFont="1" applyFill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3" fontId="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66" fontId="5" fillId="0" borderId="1" xfId="4" applyNumberFormat="1" applyFont="1" applyFill="1" applyBorder="1" applyAlignment="1">
      <alignment horizontal="left"/>
    </xf>
    <xf numFmtId="3" fontId="5" fillId="0" borderId="1" xfId="4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left"/>
    </xf>
    <xf numFmtId="1" fontId="3" fillId="0" borderId="22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3" fillId="0" borderId="22" xfId="0" applyFont="1" applyBorder="1" applyAlignment="1">
      <alignment horizontal="left"/>
    </xf>
    <xf numFmtId="3" fontId="3" fillId="0" borderId="22" xfId="0" applyNumberFormat="1" applyFont="1" applyBorder="1" applyAlignment="1">
      <alignment horizontal="center" wrapText="1"/>
    </xf>
    <xf numFmtId="0" fontId="3" fillId="0" borderId="22" xfId="0" applyFont="1" applyBorder="1" applyAlignment="1">
      <alignment horizontal="center"/>
    </xf>
    <xf numFmtId="1" fontId="6" fillId="0" borderId="23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3" fontId="5" fillId="0" borderId="23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4" fontId="3" fillId="0" borderId="23" xfId="0" applyNumberFormat="1" applyFont="1" applyBorder="1" applyAlignment="1">
      <alignment horizontal="center"/>
    </xf>
    <xf numFmtId="43" fontId="5" fillId="0" borderId="1" xfId="1" applyFont="1" applyFill="1" applyBorder="1"/>
    <xf numFmtId="0" fontId="9" fillId="0" borderId="23" xfId="0" applyFont="1" applyBorder="1"/>
    <xf numFmtId="0" fontId="9" fillId="0" borderId="1" xfId="0" applyFont="1" applyBorder="1"/>
    <xf numFmtId="0" fontId="3" fillId="0" borderId="24" xfId="0" applyFont="1" applyBorder="1" applyAlignment="1">
      <alignment horizontal="center"/>
    </xf>
    <xf numFmtId="0" fontId="9" fillId="0" borderId="25" xfId="0" applyFont="1" applyBorder="1"/>
    <xf numFmtId="0" fontId="9" fillId="0" borderId="2" xfId="0" applyFont="1" applyBorder="1"/>
    <xf numFmtId="0" fontId="8" fillId="0" borderId="5" xfId="0" applyFont="1" applyBorder="1"/>
    <xf numFmtId="14" fontId="3" fillId="0" borderId="22" xfId="0" applyNumberFormat="1" applyFont="1" applyBorder="1" applyAlignment="1">
      <alignment horizontal="center" wrapText="1"/>
    </xf>
    <xf numFmtId="1" fontId="12" fillId="0" borderId="5" xfId="0" applyNumberFormat="1" applyFont="1" applyBorder="1"/>
    <xf numFmtId="3" fontId="12" fillId="0" borderId="5" xfId="0" applyNumberFormat="1" applyFont="1" applyBorder="1"/>
    <xf numFmtId="3" fontId="11" fillId="0" borderId="5" xfId="0" applyNumberFormat="1" applyFont="1" applyBorder="1"/>
    <xf numFmtId="3" fontId="4" fillId="0" borderId="5" xfId="0" applyNumberFormat="1" applyFont="1" applyBorder="1"/>
    <xf numFmtId="3" fontId="11" fillId="0" borderId="27" xfId="0" applyNumberFormat="1" applyFont="1" applyBorder="1"/>
    <xf numFmtId="3" fontId="4" fillId="0" borderId="6" xfId="0" applyNumberFormat="1" applyFont="1" applyBorder="1"/>
    <xf numFmtId="1" fontId="5" fillId="0" borderId="14" xfId="2" applyNumberFormat="1" applyFont="1" applyFill="1" applyBorder="1" applyAlignment="1">
      <alignment horizontal="center"/>
    </xf>
    <xf numFmtId="3" fontId="5" fillId="0" borderId="14" xfId="2" applyNumberFormat="1" applyFont="1" applyFill="1" applyBorder="1" applyAlignment="1">
      <alignment horizontal="center"/>
    </xf>
    <xf numFmtId="3" fontId="5" fillId="0" borderId="14" xfId="0" applyNumberFormat="1" applyFont="1" applyBorder="1" applyAlignment="1">
      <alignment horizontal="left"/>
    </xf>
    <xf numFmtId="3" fontId="5" fillId="0" borderId="14" xfId="0" applyNumberFormat="1" applyFont="1" applyBorder="1" applyAlignment="1">
      <alignment horizontal="center"/>
    </xf>
    <xf numFmtId="3" fontId="5" fillId="0" borderId="14" xfId="2" applyNumberFormat="1" applyFont="1" applyFill="1" applyBorder="1"/>
    <xf numFmtId="3" fontId="3" fillId="0" borderId="14" xfId="1" applyNumberFormat="1" applyFont="1" applyFill="1" applyBorder="1"/>
    <xf numFmtId="3" fontId="3" fillId="0" borderId="14" xfId="0" applyNumberFormat="1" applyFont="1" applyBorder="1"/>
    <xf numFmtId="3" fontId="3" fillId="0" borderId="28" xfId="0" applyNumberFormat="1" applyFont="1" applyBorder="1"/>
    <xf numFmtId="1" fontId="12" fillId="0" borderId="4" xfId="0" applyNumberFormat="1" applyFont="1" applyBorder="1"/>
    <xf numFmtId="3" fontId="12" fillId="0" borderId="4" xfId="0" applyNumberFormat="1" applyFont="1" applyBorder="1"/>
    <xf numFmtId="3" fontId="11" fillId="0" borderId="4" xfId="0" applyNumberFormat="1" applyFont="1" applyBorder="1"/>
    <xf numFmtId="3" fontId="4" fillId="0" borderId="4" xfId="0" applyNumberFormat="1" applyFont="1" applyBorder="1"/>
    <xf numFmtId="3" fontId="11" fillId="0" borderId="29" xfId="0" applyNumberFormat="1" applyFont="1" applyBorder="1"/>
    <xf numFmtId="3" fontId="4" fillId="0" borderId="30" xfId="0" applyNumberFormat="1" applyFont="1" applyBorder="1"/>
    <xf numFmtId="1" fontId="12" fillId="0" borderId="23" xfId="0" applyNumberFormat="1" applyFont="1" applyBorder="1"/>
    <xf numFmtId="3" fontId="12" fillId="0" borderId="23" xfId="0" applyNumberFormat="1" applyFont="1" applyBorder="1"/>
    <xf numFmtId="3" fontId="11" fillId="0" borderId="23" xfId="0" applyNumberFormat="1" applyFont="1" applyBorder="1"/>
    <xf numFmtId="3" fontId="4" fillId="0" borderId="23" xfId="0" applyNumberFormat="1" applyFont="1" applyBorder="1"/>
    <xf numFmtId="3" fontId="4" fillId="0" borderId="25" xfId="0" applyNumberFormat="1" applyFont="1" applyBorder="1"/>
    <xf numFmtId="3" fontId="11" fillId="0" borderId="6" xfId="0" applyNumberFormat="1" applyFont="1" applyBorder="1"/>
    <xf numFmtId="165" fontId="3" fillId="0" borderId="5" xfId="1" applyNumberFormat="1" applyFont="1" applyFill="1" applyBorder="1"/>
    <xf numFmtId="0" fontId="5" fillId="0" borderId="14" xfId="0" applyFont="1" applyBorder="1" applyAlignment="1">
      <alignment horizontal="left"/>
    </xf>
    <xf numFmtId="1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5" fontId="5" fillId="0" borderId="14" xfId="1" applyNumberFormat="1" applyFont="1" applyFill="1" applyBorder="1"/>
    <xf numFmtId="1" fontId="11" fillId="0" borderId="5" xfId="0" applyNumberFormat="1" applyFont="1" applyBorder="1"/>
    <xf numFmtId="1" fontId="12" fillId="0" borderId="31" xfId="0" applyNumberFormat="1" applyFont="1" applyBorder="1"/>
    <xf numFmtId="3" fontId="12" fillId="0" borderId="31" xfId="0" applyNumberFormat="1" applyFont="1" applyBorder="1"/>
    <xf numFmtId="3" fontId="11" fillId="0" borderId="31" xfId="0" applyNumberFormat="1" applyFont="1" applyBorder="1"/>
    <xf numFmtId="3" fontId="4" fillId="0" borderId="32" xfId="0" applyNumberFormat="1" applyFont="1" applyBorder="1"/>
    <xf numFmtId="3" fontId="4" fillId="0" borderId="31" xfId="0" applyNumberFormat="1" applyFont="1" applyBorder="1"/>
    <xf numFmtId="3" fontId="7" fillId="0" borderId="35" xfId="0" applyNumberFormat="1" applyFont="1" applyBorder="1"/>
    <xf numFmtId="1" fontId="12" fillId="0" borderId="36" xfId="0" applyNumberFormat="1" applyFont="1" applyBorder="1"/>
    <xf numFmtId="3" fontId="12" fillId="0" borderId="36" xfId="0" applyNumberFormat="1" applyFont="1" applyBorder="1"/>
    <xf numFmtId="3" fontId="7" fillId="0" borderId="36" xfId="0" applyNumberFormat="1" applyFont="1" applyBorder="1"/>
    <xf numFmtId="3" fontId="7" fillId="0" borderId="37" xfId="0" applyNumberFormat="1" applyFont="1" applyBorder="1"/>
    <xf numFmtId="0" fontId="5" fillId="0" borderId="39" xfId="2" applyNumberFormat="1" applyFont="1" applyFill="1" applyBorder="1" applyAlignment="1">
      <alignment horizontal="left"/>
    </xf>
    <xf numFmtId="1" fontId="5" fillId="0" borderId="5" xfId="2" applyNumberFormat="1" applyFont="1" applyFill="1" applyBorder="1" applyAlignment="1">
      <alignment horizontal="center"/>
    </xf>
    <xf numFmtId="0" fontId="5" fillId="0" borderId="5" xfId="2" applyNumberFormat="1" applyFont="1" applyFill="1" applyBorder="1" applyAlignment="1">
      <alignment horizontal="center"/>
    </xf>
    <xf numFmtId="3" fontId="5" fillId="0" borderId="33" xfId="0" applyNumberFormat="1" applyFont="1" applyBorder="1" applyAlignment="1">
      <alignment horizontal="center"/>
    </xf>
    <xf numFmtId="10" fontId="5" fillId="0" borderId="5" xfId="0" applyNumberFormat="1" applyFont="1" applyBorder="1" applyAlignment="1">
      <alignment horizontal="center"/>
    </xf>
    <xf numFmtId="3" fontId="11" fillId="2" borderId="36" xfId="0" applyNumberFormat="1" applyFont="1" applyFill="1" applyBorder="1"/>
    <xf numFmtId="3" fontId="11" fillId="2" borderId="37" xfId="0" applyNumberFormat="1" applyFont="1" applyFill="1" applyBorder="1"/>
    <xf numFmtId="3" fontId="11" fillId="2" borderId="38" xfId="0" applyNumberFormat="1" applyFont="1" applyFill="1" applyBorder="1"/>
    <xf numFmtId="1" fontId="12" fillId="0" borderId="33" xfId="0" applyNumberFormat="1" applyFont="1" applyBorder="1"/>
    <xf numFmtId="3" fontId="12" fillId="0" borderId="33" xfId="0" applyNumberFormat="1" applyFont="1" applyBorder="1"/>
    <xf numFmtId="3" fontId="11" fillId="0" borderId="33" xfId="0" applyNumberFormat="1" applyFont="1" applyBorder="1"/>
    <xf numFmtId="3" fontId="7" fillId="0" borderId="19" xfId="0" applyNumberFormat="1" applyFont="1" applyBorder="1"/>
    <xf numFmtId="3" fontId="4" fillId="0" borderId="27" xfId="0" applyNumberFormat="1" applyFont="1" applyBorder="1"/>
    <xf numFmtId="3" fontId="3" fillId="2" borderId="35" xfId="0" applyNumberFormat="1" applyFont="1" applyFill="1" applyBorder="1"/>
    <xf numFmtId="3" fontId="3" fillId="2" borderId="36" xfId="0" applyNumberFormat="1" applyFont="1" applyFill="1" applyBorder="1"/>
    <xf numFmtId="3" fontId="4" fillId="0" borderId="45" xfId="0" applyNumberFormat="1" applyFont="1" applyBorder="1"/>
    <xf numFmtId="3" fontId="11" fillId="0" borderId="46" xfId="0" applyNumberFormat="1" applyFont="1" applyBorder="1"/>
    <xf numFmtId="3" fontId="11" fillId="2" borderId="44" xfId="0" applyNumberFormat="1" applyFont="1" applyFill="1" applyBorder="1"/>
    <xf numFmtId="3" fontId="5" fillId="0" borderId="10" xfId="0" applyNumberFormat="1" applyFont="1" applyBorder="1" applyAlignment="1">
      <alignment horizontal="left"/>
    </xf>
    <xf numFmtId="3" fontId="5" fillId="0" borderId="10" xfId="3" applyNumberFormat="1" applyFont="1" applyFill="1" applyBorder="1" applyAlignment="1">
      <alignment horizontal="left"/>
    </xf>
    <xf numFmtId="3" fontId="5" fillId="0" borderId="10" xfId="2" applyNumberFormat="1" applyFont="1" applyFill="1" applyBorder="1" applyAlignment="1">
      <alignment horizontal="left"/>
    </xf>
    <xf numFmtId="3" fontId="5" fillId="0" borderId="10" xfId="2" applyNumberFormat="1" applyFont="1" applyFill="1" applyBorder="1" applyAlignment="1"/>
    <xf numFmtId="3" fontId="5" fillId="0" borderId="47" xfId="2" applyNumberFormat="1" applyFont="1" applyFill="1" applyBorder="1" applyAlignment="1">
      <alignment horizontal="left"/>
    </xf>
    <xf numFmtId="3" fontId="7" fillId="0" borderId="39" xfId="0" applyNumberFormat="1" applyFont="1" applyBorder="1"/>
    <xf numFmtId="3" fontId="7" fillId="0" borderId="10" xfId="0" applyNumberFormat="1" applyFont="1" applyBorder="1"/>
    <xf numFmtId="3" fontId="7" fillId="0" borderId="45" xfId="0" applyNumberFormat="1" applyFont="1" applyBorder="1"/>
    <xf numFmtId="3" fontId="7" fillId="0" borderId="48" xfId="0" applyNumberFormat="1" applyFont="1" applyBorder="1"/>
    <xf numFmtId="3" fontId="11" fillId="0" borderId="15" xfId="0" applyNumberFormat="1" applyFont="1" applyBorder="1"/>
    <xf numFmtId="3" fontId="7" fillId="0" borderId="49" xfId="0" applyNumberFormat="1" applyFont="1" applyBorder="1"/>
    <xf numFmtId="0" fontId="6" fillId="0" borderId="39" xfId="0" applyFont="1" applyBorder="1" applyAlignment="1">
      <alignment horizontal="left"/>
    </xf>
    <xf numFmtId="0" fontId="8" fillId="0" borderId="27" xfId="0" applyFont="1" applyBorder="1"/>
    <xf numFmtId="0" fontId="9" fillId="0" borderId="11" xfId="0" applyFont="1" applyBorder="1"/>
    <xf numFmtId="0" fontId="13" fillId="0" borderId="10" xfId="0" applyFont="1" applyBorder="1" applyAlignment="1">
      <alignment horizontal="left"/>
    </xf>
    <xf numFmtId="43" fontId="6" fillId="0" borderId="10" xfId="0" applyNumberFormat="1" applyFont="1" applyBorder="1" applyAlignment="1">
      <alignment horizontal="left"/>
    </xf>
    <xf numFmtId="3" fontId="3" fillId="2" borderId="10" xfId="0" applyNumberFormat="1" applyFont="1" applyFill="1" applyBorder="1"/>
    <xf numFmtId="3" fontId="11" fillId="2" borderId="14" xfId="0" applyNumberFormat="1" applyFont="1" applyFill="1" applyBorder="1"/>
    <xf numFmtId="0" fontId="6" fillId="0" borderId="48" xfId="0" applyFont="1" applyBorder="1" applyAlignment="1">
      <alignment horizontal="left"/>
    </xf>
    <xf numFmtId="0" fontId="9" fillId="0" borderId="26" xfId="0" applyFont="1" applyBorder="1"/>
    <xf numFmtId="0" fontId="5" fillId="0" borderId="47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3" fontId="7" fillId="0" borderId="50" xfId="0" applyNumberFormat="1" applyFont="1" applyBorder="1"/>
    <xf numFmtId="3" fontId="4" fillId="0" borderId="39" xfId="0" applyNumberFormat="1" applyFont="1" applyBorder="1"/>
    <xf numFmtId="3" fontId="3" fillId="2" borderId="47" xfId="0" applyNumberFormat="1" applyFont="1" applyFill="1" applyBorder="1"/>
    <xf numFmtId="1" fontId="3" fillId="2" borderId="14" xfId="0" applyNumberFormat="1" applyFont="1" applyFill="1" applyBorder="1"/>
    <xf numFmtId="3" fontId="3" fillId="2" borderId="14" xfId="0" applyNumberFormat="1" applyFont="1" applyFill="1" applyBorder="1"/>
    <xf numFmtId="3" fontId="11" fillId="2" borderId="15" xfId="0" applyNumberFormat="1" applyFont="1" applyFill="1" applyBorder="1"/>
    <xf numFmtId="3" fontId="11" fillId="2" borderId="28" xfId="0" applyNumberFormat="1" applyFont="1" applyFill="1" applyBorder="1"/>
    <xf numFmtId="3" fontId="5" fillId="0" borderId="10" xfId="0" applyNumberFormat="1" applyFont="1" applyBorder="1" applyAlignment="1">
      <alignment horizontal="left" wrapText="1"/>
    </xf>
    <xf numFmtId="3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3" fontId="11" fillId="2" borderId="59" xfId="0" applyNumberFormat="1" applyFont="1" applyFill="1" applyBorder="1"/>
    <xf numFmtId="3" fontId="4" fillId="0" borderId="40" xfId="0" applyNumberFormat="1" applyFont="1" applyBorder="1"/>
    <xf numFmtId="3" fontId="4" fillId="0" borderId="46" xfId="0" applyNumberFormat="1" applyFont="1" applyBorder="1"/>
    <xf numFmtId="3" fontId="4" fillId="0" borderId="3" xfId="0" applyNumberFormat="1" applyFont="1" applyBorder="1"/>
    <xf numFmtId="3" fontId="12" fillId="0" borderId="59" xfId="0" applyNumberFormat="1" applyFont="1" applyBorder="1"/>
    <xf numFmtId="3" fontId="11" fillId="0" borderId="40" xfId="0" applyNumberFormat="1" applyFont="1" applyBorder="1"/>
    <xf numFmtId="3" fontId="11" fillId="0" borderId="10" xfId="0" applyNumberFormat="1" applyFont="1" applyBorder="1"/>
    <xf numFmtId="3" fontId="11" fillId="0" borderId="39" xfId="0" applyNumberFormat="1" applyFont="1" applyBorder="1"/>
    <xf numFmtId="3" fontId="4" fillId="0" borderId="47" xfId="0" applyNumberFormat="1" applyFont="1" applyBorder="1"/>
    <xf numFmtId="3" fontId="4" fillId="0" borderId="14" xfId="0" applyNumberFormat="1" applyFont="1" applyBorder="1"/>
    <xf numFmtId="3" fontId="4" fillId="0" borderId="15" xfId="0" applyNumberFormat="1" applyFont="1" applyBorder="1"/>
    <xf numFmtId="3" fontId="7" fillId="0" borderId="44" xfId="0" applyNumberFormat="1" applyFont="1" applyBorder="1"/>
    <xf numFmtId="3" fontId="12" fillId="0" borderId="3" xfId="0" applyNumberFormat="1" applyFont="1" applyBorder="1"/>
    <xf numFmtId="3" fontId="12" fillId="0" borderId="40" xfId="0" applyNumberFormat="1" applyFont="1" applyBorder="1"/>
    <xf numFmtId="3" fontId="4" fillId="0" borderId="28" xfId="0" applyNumberFormat="1" applyFont="1" applyBorder="1"/>
    <xf numFmtId="3" fontId="3" fillId="0" borderId="4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2" fillId="0" borderId="3" xfId="1" applyNumberFormat="1" applyFont="1" applyFill="1" applyBorder="1"/>
    <xf numFmtId="3" fontId="3" fillId="0" borderId="3" xfId="0" applyNumberFormat="1" applyFont="1" applyBorder="1"/>
    <xf numFmtId="3" fontId="3" fillId="0" borderId="3" xfId="1" applyNumberFormat="1" applyFont="1" applyFill="1" applyBorder="1"/>
    <xf numFmtId="3" fontId="4" fillId="0" borderId="3" xfId="1" applyNumberFormat="1" applyFont="1" applyFill="1" applyBorder="1"/>
    <xf numFmtId="3" fontId="3" fillId="0" borderId="58" xfId="1" applyNumberFormat="1" applyFont="1" applyFill="1" applyBorder="1"/>
    <xf numFmtId="3" fontId="11" fillId="0" borderId="57" xfId="0" applyNumberFormat="1" applyFont="1" applyBorder="1"/>
    <xf numFmtId="3" fontId="11" fillId="0" borderId="63" xfId="0" applyNumberFormat="1" applyFont="1" applyBorder="1"/>
    <xf numFmtId="3" fontId="3" fillId="0" borderId="19" xfId="0" applyNumberFormat="1" applyFont="1" applyBorder="1" applyAlignment="1">
      <alignment horizontal="center"/>
    </xf>
    <xf numFmtId="3" fontId="2" fillId="0" borderId="10" xfId="1" applyNumberFormat="1" applyFont="1" applyFill="1" applyBorder="1"/>
    <xf numFmtId="3" fontId="3" fillId="0" borderId="10" xfId="0" applyNumberFormat="1" applyFont="1" applyBorder="1"/>
    <xf numFmtId="3" fontId="3" fillId="0" borderId="10" xfId="1" applyNumberFormat="1" applyFont="1" applyFill="1" applyBorder="1"/>
    <xf numFmtId="3" fontId="3" fillId="0" borderId="47" xfId="1" applyNumberFormat="1" applyFont="1" applyFill="1" applyBorder="1"/>
    <xf numFmtId="3" fontId="4" fillId="0" borderId="48" xfId="0" applyNumberFormat="1" applyFont="1" applyBorder="1"/>
    <xf numFmtId="3" fontId="4" fillId="0" borderId="50" xfId="0" applyNumberFormat="1" applyFont="1" applyBorder="1"/>
    <xf numFmtId="3" fontId="3" fillId="0" borderId="40" xfId="0" applyNumberFormat="1" applyFont="1" applyBorder="1"/>
    <xf numFmtId="3" fontId="3" fillId="0" borderId="58" xfId="0" applyNumberFormat="1" applyFont="1" applyBorder="1"/>
    <xf numFmtId="3" fontId="4" fillId="0" borderId="57" xfId="0" applyNumberFormat="1" applyFont="1" applyBorder="1"/>
    <xf numFmtId="3" fontId="4" fillId="0" borderId="65" xfId="0" applyNumberFormat="1" applyFont="1" applyBorder="1"/>
    <xf numFmtId="3" fontId="11" fillId="0" borderId="58" xfId="0" applyNumberFormat="1" applyFont="1" applyBorder="1"/>
    <xf numFmtId="41" fontId="2" fillId="0" borderId="1" xfId="1" applyNumberFormat="1" applyFont="1" applyFill="1" applyBorder="1"/>
    <xf numFmtId="0" fontId="3" fillId="0" borderId="40" xfId="0" applyFont="1" applyBorder="1" applyAlignment="1">
      <alignment horizontal="center"/>
    </xf>
    <xf numFmtId="41" fontId="3" fillId="0" borderId="3" xfId="1" applyNumberFormat="1" applyFont="1" applyFill="1" applyBorder="1"/>
    <xf numFmtId="41" fontId="3" fillId="0" borderId="3" xfId="0" applyNumberFormat="1" applyFont="1" applyBorder="1" applyAlignment="1">
      <alignment horizontal="center"/>
    </xf>
    <xf numFmtId="3" fontId="11" fillId="2" borderId="3" xfId="0" applyNumberFormat="1" applyFont="1" applyFill="1" applyBorder="1"/>
    <xf numFmtId="0" fontId="3" fillId="0" borderId="39" xfId="0" applyFont="1" applyBorder="1" applyAlignment="1">
      <alignment horizontal="center"/>
    </xf>
    <xf numFmtId="41" fontId="3" fillId="0" borderId="10" xfId="1" applyNumberFormat="1" applyFont="1" applyFill="1" applyBorder="1"/>
    <xf numFmtId="41" fontId="3" fillId="0" borderId="10" xfId="0" applyNumberFormat="1" applyFont="1" applyBorder="1" applyAlignment="1">
      <alignment horizontal="center"/>
    </xf>
    <xf numFmtId="3" fontId="11" fillId="2" borderId="10" xfId="0" applyNumberFormat="1" applyFont="1" applyFill="1" applyBorder="1"/>
    <xf numFmtId="0" fontId="8" fillId="0" borderId="39" xfId="0" applyFont="1" applyBorder="1"/>
    <xf numFmtId="0" fontId="9" fillId="0" borderId="10" xfId="0" applyFont="1" applyBorder="1"/>
    <xf numFmtId="3" fontId="11" fillId="0" borderId="14" xfId="0" applyNumberFormat="1" applyFont="1" applyBorder="1"/>
    <xf numFmtId="41" fontId="3" fillId="0" borderId="4" xfId="1" applyNumberFormat="1" applyFont="1" applyFill="1" applyBorder="1"/>
    <xf numFmtId="0" fontId="9" fillId="0" borderId="4" xfId="0" applyFont="1" applyBorder="1"/>
    <xf numFmtId="41" fontId="3" fillId="0" borderId="23" xfId="1" applyNumberFormat="1" applyFont="1" applyFill="1" applyBorder="1"/>
    <xf numFmtId="0" fontId="3" fillId="0" borderId="52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41" fontId="3" fillId="0" borderId="46" xfId="1" applyNumberFormat="1" applyFont="1" applyFill="1" applyBorder="1"/>
    <xf numFmtId="41" fontId="3" fillId="0" borderId="57" xfId="1" applyNumberFormat="1" applyFont="1" applyFill="1" applyBorder="1"/>
    <xf numFmtId="3" fontId="11" fillId="2" borderId="58" xfId="0" applyNumberFormat="1" applyFont="1" applyFill="1" applyBorder="1"/>
    <xf numFmtId="0" fontId="9" fillId="0" borderId="30" xfId="0" applyFont="1" applyBorder="1"/>
    <xf numFmtId="0" fontId="3" fillId="0" borderId="48" xfId="0" applyFont="1" applyBorder="1" applyAlignment="1">
      <alignment horizontal="center"/>
    </xf>
    <xf numFmtId="41" fontId="3" fillId="0" borderId="45" xfId="1" applyNumberFormat="1" applyFont="1" applyFill="1" applyBorder="1"/>
    <xf numFmtId="0" fontId="9" fillId="0" borderId="29" xfId="0" applyFont="1" applyBorder="1"/>
    <xf numFmtId="41" fontId="3" fillId="0" borderId="48" xfId="1" applyNumberFormat="1" applyFont="1" applyFill="1" applyBorder="1"/>
    <xf numFmtId="3" fontId="11" fillId="0" borderId="47" xfId="0" applyNumberFormat="1" applyFont="1" applyBorder="1"/>
    <xf numFmtId="3" fontId="11" fillId="2" borderId="47" xfId="0" applyNumberFormat="1" applyFont="1" applyFill="1" applyBorder="1"/>
    <xf numFmtId="0" fontId="9" fillId="0" borderId="48" xfId="0" applyFont="1" applyBorder="1"/>
    <xf numFmtId="0" fontId="9" fillId="0" borderId="45" xfId="0" applyFont="1" applyBorder="1"/>
    <xf numFmtId="0" fontId="9" fillId="0" borderId="21" xfId="0" applyFont="1" applyBorder="1"/>
    <xf numFmtId="0" fontId="9" fillId="0" borderId="56" xfId="0" applyFont="1" applyBorder="1"/>
    <xf numFmtId="0" fontId="9" fillId="0" borderId="67" xfId="0" applyFont="1" applyBorder="1"/>
    <xf numFmtId="3" fontId="4" fillId="0" borderId="56" xfId="0" applyNumberFormat="1" applyFont="1" applyBorder="1"/>
    <xf numFmtId="3" fontId="4" fillId="0" borderId="64" xfId="0" applyNumberFormat="1" applyFont="1" applyBorder="1"/>
    <xf numFmtId="3" fontId="11" fillId="0" borderId="68" xfId="0" applyNumberFormat="1" applyFont="1" applyBorder="1"/>
    <xf numFmtId="3" fontId="11" fillId="0" borderId="56" xfId="0" applyNumberFormat="1" applyFont="1" applyBorder="1"/>
    <xf numFmtId="3" fontId="11" fillId="2" borderId="64" xfId="0" applyNumberFormat="1" applyFont="1" applyFill="1" applyBorder="1"/>
    <xf numFmtId="41" fontId="3" fillId="2" borderId="1" xfId="1" applyNumberFormat="1" applyFont="1" applyFill="1" applyBorder="1"/>
    <xf numFmtId="3" fontId="4" fillId="0" borderId="20" xfId="0" applyNumberFormat="1" applyFont="1" applyBorder="1"/>
    <xf numFmtId="3" fontId="4" fillId="0" borderId="55" xfId="0" applyNumberFormat="1" applyFont="1" applyBorder="1"/>
    <xf numFmtId="3" fontId="11" fillId="0" borderId="55" xfId="0" applyNumberFormat="1" applyFont="1" applyBorder="1"/>
    <xf numFmtId="3" fontId="11" fillId="2" borderId="66" xfId="0" applyNumberFormat="1" applyFont="1" applyFill="1" applyBorder="1"/>
    <xf numFmtId="3" fontId="3" fillId="0" borderId="59" xfId="0" applyNumberFormat="1" applyFont="1" applyBorder="1" applyAlignment="1">
      <alignment horizontal="center"/>
    </xf>
    <xf numFmtId="3" fontId="3" fillId="0" borderId="39" xfId="0" applyNumberFormat="1" applyFont="1" applyBorder="1"/>
    <xf numFmtId="3" fontId="3" fillId="0" borderId="5" xfId="0" applyNumberFormat="1" applyFont="1" applyBorder="1"/>
    <xf numFmtId="3" fontId="3" fillId="0" borderId="27" xfId="0" applyNumberFormat="1" applyFont="1" applyBorder="1"/>
    <xf numFmtId="3" fontId="3" fillId="0" borderId="20" xfId="0" applyNumberFormat="1" applyFont="1" applyBorder="1"/>
    <xf numFmtId="3" fontId="3" fillId="0" borderId="57" xfId="0" applyNumberFormat="1" applyFont="1" applyBorder="1"/>
    <xf numFmtId="3" fontId="3" fillId="0" borderId="23" xfId="0" applyNumberFormat="1" applyFont="1" applyBorder="1"/>
    <xf numFmtId="3" fontId="3" fillId="0" borderId="26" xfId="0" applyNumberFormat="1" applyFont="1" applyBorder="1"/>
    <xf numFmtId="3" fontId="3" fillId="0" borderId="11" xfId="0" applyNumberFormat="1" applyFont="1" applyBorder="1"/>
    <xf numFmtId="3" fontId="3" fillId="0" borderId="55" xfId="0" applyNumberFormat="1" applyFont="1" applyBorder="1"/>
    <xf numFmtId="3" fontId="3" fillId="0" borderId="47" xfId="0" applyNumberFormat="1" applyFont="1" applyBorder="1"/>
    <xf numFmtId="3" fontId="3" fillId="0" borderId="15" xfId="0" applyNumberFormat="1" applyFont="1" applyBorder="1"/>
    <xf numFmtId="3" fontId="3" fillId="0" borderId="71" xfId="0" applyNumberFormat="1" applyFont="1" applyBorder="1"/>
    <xf numFmtId="3" fontId="3" fillId="0" borderId="46" xfId="0" applyNumberFormat="1" applyFont="1" applyBorder="1"/>
    <xf numFmtId="3" fontId="3" fillId="0" borderId="29" xfId="0" applyNumberFormat="1" applyFont="1" applyBorder="1"/>
    <xf numFmtId="3" fontId="11" fillId="0" borderId="26" xfId="0" applyNumberFormat="1" applyFont="1" applyBorder="1"/>
    <xf numFmtId="3" fontId="4" fillId="0" borderId="29" xfId="0" applyNumberFormat="1" applyFont="1" applyBorder="1"/>
    <xf numFmtId="3" fontId="4" fillId="0" borderId="72" xfId="0" applyNumberFormat="1" applyFont="1" applyBorder="1"/>
    <xf numFmtId="3" fontId="4" fillId="0" borderId="26" xfId="0" applyNumberFormat="1" applyFont="1" applyBorder="1"/>
    <xf numFmtId="3" fontId="4" fillId="0" borderId="54" xfId="0" applyNumberFormat="1" applyFont="1" applyBorder="1"/>
    <xf numFmtId="3" fontId="11" fillId="0" borderId="36" xfId="0" applyNumberFormat="1" applyFont="1" applyBorder="1"/>
    <xf numFmtId="3" fontId="11" fillId="0" borderId="59" xfId="0" applyNumberFormat="1" applyFont="1" applyBorder="1"/>
    <xf numFmtId="3" fontId="11" fillId="0" borderId="44" xfId="0" applyNumberFormat="1" applyFont="1" applyBorder="1"/>
    <xf numFmtId="3" fontId="11" fillId="0" borderId="37" xfId="0" applyNumberFormat="1" applyFont="1" applyBorder="1"/>
    <xf numFmtId="3" fontId="4" fillId="0" borderId="49" xfId="0" applyNumberFormat="1" applyFont="1" applyBorder="1"/>
    <xf numFmtId="3" fontId="4" fillId="0" borderId="33" xfId="0" applyNumberFormat="1" applyFont="1" applyBorder="1"/>
    <xf numFmtId="3" fontId="4" fillId="0" borderId="42" xfId="0" applyNumberFormat="1" applyFont="1" applyBorder="1"/>
    <xf numFmtId="3" fontId="4" fillId="0" borderId="36" xfId="0" applyNumberFormat="1" applyFont="1" applyBorder="1"/>
    <xf numFmtId="3" fontId="4" fillId="0" borderId="44" xfId="0" applyNumberFormat="1" applyFont="1" applyBorder="1"/>
    <xf numFmtId="3" fontId="4" fillId="0" borderId="37" xfId="0" applyNumberFormat="1" applyFont="1" applyBorder="1"/>
    <xf numFmtId="3" fontId="11" fillId="2" borderId="51" xfId="0" applyNumberFormat="1" applyFont="1" applyFill="1" applyBorder="1"/>
    <xf numFmtId="3" fontId="7" fillId="0" borderId="25" xfId="0" applyNumberFormat="1" applyFont="1" applyBorder="1"/>
    <xf numFmtId="3" fontId="7" fillId="0" borderId="43" xfId="0" applyNumberFormat="1" applyFont="1" applyBorder="1"/>
    <xf numFmtId="3" fontId="5" fillId="2" borderId="1" xfId="0" applyNumberFormat="1" applyFont="1" applyFill="1" applyBorder="1" applyAlignment="1">
      <alignment horizontal="center"/>
    </xf>
    <xf numFmtId="3" fontId="6" fillId="0" borderId="20" xfId="0" applyNumberFormat="1" applyFont="1" applyBorder="1" applyAlignment="1">
      <alignment horizontal="left"/>
    </xf>
    <xf numFmtId="3" fontId="5" fillId="0" borderId="2" xfId="0" applyNumberFormat="1" applyFont="1" applyBorder="1" applyAlignment="1">
      <alignment horizontal="left"/>
    </xf>
    <xf numFmtId="3" fontId="5" fillId="0" borderId="2" xfId="3" applyNumberFormat="1" applyFont="1" applyFill="1" applyBorder="1" applyAlignment="1">
      <alignment horizontal="left"/>
    </xf>
    <xf numFmtId="3" fontId="5" fillId="0" borderId="2" xfId="2" applyNumberFormat="1" applyFont="1" applyFill="1" applyBorder="1" applyAlignment="1">
      <alignment horizontal="left"/>
    </xf>
    <xf numFmtId="3" fontId="5" fillId="0" borderId="2" xfId="0" applyNumberFormat="1" applyFont="1" applyBorder="1" applyAlignment="1">
      <alignment horizontal="left" wrapText="1"/>
    </xf>
    <xf numFmtId="3" fontId="5" fillId="0" borderId="2" xfId="2" applyNumberFormat="1" applyFont="1" applyFill="1" applyBorder="1" applyAlignment="1"/>
    <xf numFmtId="3" fontId="5" fillId="0" borderId="28" xfId="2" applyNumberFormat="1" applyFont="1" applyFill="1" applyBorder="1" applyAlignment="1">
      <alignment horizontal="left"/>
    </xf>
    <xf numFmtId="3" fontId="7" fillId="0" borderId="6" xfId="0" applyNumberFormat="1" applyFont="1" applyBorder="1"/>
    <xf numFmtId="3" fontId="7" fillId="0" borderId="2" xfId="0" applyNumberFormat="1" applyFont="1" applyBorder="1"/>
    <xf numFmtId="3" fontId="7" fillId="0" borderId="30" xfId="0" applyNumberFormat="1" applyFont="1" applyBorder="1"/>
    <xf numFmtId="3" fontId="7" fillId="0" borderId="70" xfId="0" applyNumberFormat="1" applyFont="1" applyBorder="1"/>
    <xf numFmtId="3" fontId="12" fillId="0" borderId="65" xfId="0" applyNumberFormat="1" applyFont="1" applyBorder="1"/>
    <xf numFmtId="3" fontId="7" fillId="0" borderId="31" xfId="0" applyNumberFormat="1" applyFont="1" applyBorder="1"/>
    <xf numFmtId="3" fontId="7" fillId="0" borderId="33" xfId="0" applyNumberFormat="1" applyFont="1" applyBorder="1"/>
    <xf numFmtId="3" fontId="7" fillId="0" borderId="42" xfId="0" applyNumberFormat="1" applyFont="1" applyBorder="1"/>
    <xf numFmtId="0" fontId="5" fillId="0" borderId="45" xfId="0" applyFont="1" applyBorder="1" applyAlignment="1">
      <alignment horizontal="left"/>
    </xf>
    <xf numFmtId="1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165" fontId="3" fillId="0" borderId="4" xfId="1" applyNumberFormat="1" applyFont="1" applyFill="1" applyBorder="1"/>
    <xf numFmtId="164" fontId="5" fillId="0" borderId="5" xfId="2" applyNumberFormat="1" applyFont="1" applyFill="1" applyBorder="1"/>
    <xf numFmtId="0" fontId="11" fillId="0" borderId="27" xfId="0" applyFont="1" applyBorder="1"/>
    <xf numFmtId="0" fontId="11" fillId="0" borderId="39" xfId="0" applyFont="1" applyBorder="1"/>
    <xf numFmtId="0" fontId="11" fillId="0" borderId="5" xfId="0" applyFont="1" applyBorder="1"/>
    <xf numFmtId="164" fontId="3" fillId="0" borderId="40" xfId="2" applyNumberFormat="1" applyFont="1" applyFill="1" applyBorder="1"/>
    <xf numFmtId="164" fontId="3" fillId="0" borderId="39" xfId="2" applyNumberFormat="1" applyFont="1" applyFill="1" applyBorder="1"/>
    <xf numFmtId="165" fontId="3" fillId="0" borderId="27" xfId="1" applyNumberFormat="1" applyFont="1" applyFill="1" applyBorder="1"/>
    <xf numFmtId="3" fontId="12" fillId="3" borderId="23" xfId="0" applyNumberFormat="1" applyFont="1" applyFill="1" applyBorder="1"/>
    <xf numFmtId="3" fontId="7" fillId="3" borderId="45" xfId="0" applyNumberFormat="1" applyFont="1" applyFill="1" applyBorder="1"/>
    <xf numFmtId="3" fontId="7" fillId="3" borderId="30" xfId="0" applyNumberFormat="1" applyFont="1" applyFill="1" applyBorder="1"/>
    <xf numFmtId="1" fontId="12" fillId="3" borderId="4" xfId="0" applyNumberFormat="1" applyFont="1" applyFill="1" applyBorder="1"/>
    <xf numFmtId="3" fontId="12" fillId="3" borderId="4" xfId="0" applyNumberFormat="1" applyFont="1" applyFill="1" applyBorder="1"/>
    <xf numFmtId="3" fontId="11" fillId="3" borderId="4" xfId="0" applyNumberFormat="1" applyFont="1" applyFill="1" applyBorder="1"/>
    <xf numFmtId="3" fontId="11" fillId="3" borderId="46" xfId="0" applyNumberFormat="1" applyFont="1" applyFill="1" applyBorder="1"/>
    <xf numFmtId="3" fontId="4" fillId="3" borderId="45" xfId="0" applyNumberFormat="1" applyFont="1" applyFill="1" applyBorder="1"/>
    <xf numFmtId="3" fontId="4" fillId="3" borderId="4" xfId="0" applyNumberFormat="1" applyFont="1" applyFill="1" applyBorder="1"/>
    <xf numFmtId="3" fontId="4" fillId="3" borderId="29" xfId="0" applyNumberFormat="1" applyFont="1" applyFill="1" applyBorder="1"/>
    <xf numFmtId="3" fontId="4" fillId="3" borderId="72" xfId="0" applyNumberFormat="1" applyFont="1" applyFill="1" applyBorder="1"/>
    <xf numFmtId="3" fontId="4" fillId="3" borderId="46" xfId="0" applyNumberFormat="1" applyFont="1" applyFill="1" applyBorder="1"/>
    <xf numFmtId="3" fontId="7" fillId="3" borderId="44" xfId="0" applyNumberFormat="1" applyFont="1" applyFill="1" applyBorder="1"/>
    <xf numFmtId="3" fontId="7" fillId="3" borderId="38" xfId="0" applyNumberFormat="1" applyFont="1" applyFill="1" applyBorder="1"/>
    <xf numFmtId="1" fontId="12" fillId="3" borderId="36" xfId="0" applyNumberFormat="1" applyFont="1" applyFill="1" applyBorder="1"/>
    <xf numFmtId="3" fontId="12" fillId="3" borderId="36" xfId="0" applyNumberFormat="1" applyFont="1" applyFill="1" applyBorder="1"/>
    <xf numFmtId="3" fontId="4" fillId="3" borderId="36" xfId="0" applyNumberFormat="1" applyFont="1" applyFill="1" applyBorder="1"/>
    <xf numFmtId="3" fontId="5" fillId="2" borderId="44" xfId="0" applyNumberFormat="1" applyFont="1" applyFill="1" applyBorder="1"/>
    <xf numFmtId="3" fontId="5" fillId="2" borderId="38" xfId="0" applyNumberFormat="1" applyFont="1" applyFill="1" applyBorder="1"/>
    <xf numFmtId="1" fontId="5" fillId="2" borderId="36" xfId="0" applyNumberFormat="1" applyFont="1" applyFill="1" applyBorder="1"/>
    <xf numFmtId="3" fontId="5" fillId="2" borderId="36" xfId="0" applyNumberFormat="1" applyFont="1" applyFill="1" applyBorder="1"/>
    <xf numFmtId="3" fontId="12" fillId="2" borderId="36" xfId="0" applyNumberFormat="1" applyFont="1" applyFill="1" applyBorder="1"/>
    <xf numFmtId="3" fontId="7" fillId="3" borderId="41" xfId="0" applyNumberFormat="1" applyFont="1" applyFill="1" applyBorder="1"/>
    <xf numFmtId="3" fontId="12" fillId="3" borderId="57" xfId="0" applyNumberFormat="1" applyFont="1" applyFill="1" applyBorder="1"/>
    <xf numFmtId="3" fontId="12" fillId="3" borderId="48" xfId="0" applyNumberFormat="1" applyFont="1" applyFill="1" applyBorder="1"/>
    <xf numFmtId="3" fontId="12" fillId="3" borderId="26" xfId="0" applyNumberFormat="1" applyFont="1" applyFill="1" applyBorder="1"/>
    <xf numFmtId="3" fontId="7" fillId="3" borderId="13" xfId="0" applyNumberFormat="1" applyFont="1" applyFill="1" applyBorder="1"/>
    <xf numFmtId="3" fontId="12" fillId="3" borderId="33" xfId="0" applyNumberFormat="1" applyFont="1" applyFill="1" applyBorder="1"/>
    <xf numFmtId="3" fontId="12" fillId="3" borderId="63" xfId="0" applyNumberFormat="1" applyFont="1" applyFill="1" applyBorder="1"/>
    <xf numFmtId="3" fontId="12" fillId="3" borderId="1" xfId="0" applyNumberFormat="1" applyFont="1" applyFill="1" applyBorder="1"/>
    <xf numFmtId="3" fontId="7" fillId="3" borderId="34" xfId="0" applyNumberFormat="1" applyFont="1" applyFill="1" applyBorder="1"/>
    <xf numFmtId="3" fontId="12" fillId="3" borderId="14" xfId="0" applyNumberFormat="1" applyFont="1" applyFill="1" applyBorder="1"/>
    <xf numFmtId="3" fontId="12" fillId="3" borderId="58" xfId="0" applyNumberFormat="1" applyFont="1" applyFill="1" applyBorder="1"/>
    <xf numFmtId="3" fontId="12" fillId="3" borderId="47" xfId="0" applyNumberFormat="1" applyFont="1" applyFill="1" applyBorder="1"/>
    <xf numFmtId="3" fontId="12" fillId="3" borderId="15" xfId="0" applyNumberFormat="1" applyFont="1" applyFill="1" applyBorder="1"/>
    <xf numFmtId="3" fontId="7" fillId="3" borderId="12" xfId="0" applyNumberFormat="1" applyFont="1" applyFill="1" applyBorder="1"/>
    <xf numFmtId="1" fontId="12" fillId="3" borderId="1" xfId="0" applyNumberFormat="1" applyFont="1" applyFill="1" applyBorder="1"/>
    <xf numFmtId="3" fontId="12" fillId="3" borderId="3" xfId="0" applyNumberFormat="1" applyFont="1" applyFill="1" applyBorder="1"/>
    <xf numFmtId="3" fontId="11" fillId="3" borderId="12" xfId="0" applyNumberFormat="1" applyFont="1" applyFill="1" applyBorder="1"/>
    <xf numFmtId="3" fontId="11" fillId="3" borderId="3" xfId="0" applyNumberFormat="1" applyFont="1" applyFill="1" applyBorder="1"/>
    <xf numFmtId="3" fontId="11" fillId="3" borderId="2" xfId="0" applyNumberFormat="1" applyFont="1" applyFill="1" applyBorder="1"/>
    <xf numFmtId="3" fontId="11" fillId="3" borderId="1" xfId="0" applyNumberFormat="1" applyFont="1" applyFill="1" applyBorder="1"/>
    <xf numFmtId="3" fontId="11" fillId="3" borderId="56" xfId="0" applyNumberFormat="1" applyFont="1" applyFill="1" applyBorder="1"/>
    <xf numFmtId="3" fontId="11" fillId="3" borderId="10" xfId="0" applyNumberFormat="1" applyFont="1" applyFill="1" applyBorder="1"/>
    <xf numFmtId="3" fontId="11" fillId="3" borderId="11" xfId="0" applyNumberFormat="1" applyFont="1" applyFill="1" applyBorder="1"/>
    <xf numFmtId="3" fontId="7" fillId="3" borderId="13" xfId="0" applyNumberFormat="1" applyFont="1" applyFill="1" applyBorder="1" applyAlignment="1">
      <alignment wrapText="1"/>
    </xf>
    <xf numFmtId="3" fontId="12" fillId="3" borderId="46" xfId="0" applyNumberFormat="1" applyFont="1" applyFill="1" applyBorder="1"/>
    <xf numFmtId="3" fontId="11" fillId="3" borderId="61" xfId="0" applyNumberFormat="1" applyFont="1" applyFill="1" applyBorder="1"/>
    <xf numFmtId="3" fontId="11" fillId="3" borderId="71" xfId="0" applyNumberFormat="1" applyFont="1" applyFill="1" applyBorder="1"/>
    <xf numFmtId="3" fontId="11" fillId="3" borderId="14" xfId="0" applyNumberFormat="1" applyFont="1" applyFill="1" applyBorder="1"/>
    <xf numFmtId="3" fontId="11" fillId="3" borderId="67" xfId="0" applyNumberFormat="1" applyFont="1" applyFill="1" applyBorder="1"/>
    <xf numFmtId="3" fontId="11" fillId="3" borderId="45" xfId="0" applyNumberFormat="1" applyFont="1" applyFill="1" applyBorder="1"/>
    <xf numFmtId="3" fontId="4" fillId="3" borderId="12" xfId="0" applyNumberFormat="1" applyFont="1" applyFill="1" applyBorder="1"/>
    <xf numFmtId="3" fontId="4" fillId="3" borderId="58" xfId="0" applyNumberFormat="1" applyFont="1" applyFill="1" applyBorder="1"/>
    <xf numFmtId="3" fontId="4" fillId="3" borderId="28" xfId="0" applyNumberFormat="1" applyFont="1" applyFill="1" applyBorder="1"/>
    <xf numFmtId="3" fontId="4" fillId="3" borderId="14" xfId="0" applyNumberFormat="1" applyFont="1" applyFill="1" applyBorder="1"/>
    <xf numFmtId="3" fontId="11" fillId="3" borderId="59" xfId="0" applyNumberFormat="1" applyFont="1" applyFill="1" applyBorder="1"/>
    <xf numFmtId="3" fontId="11" fillId="3" borderId="36" xfId="0" applyNumberFormat="1" applyFont="1" applyFill="1" applyBorder="1"/>
    <xf numFmtId="3" fontId="11" fillId="3" borderId="51" xfId="0" applyNumberFormat="1" applyFont="1" applyFill="1" applyBorder="1"/>
    <xf numFmtId="3" fontId="11" fillId="3" borderId="47" xfId="0" applyNumberFormat="1" applyFont="1" applyFill="1" applyBorder="1"/>
    <xf numFmtId="3" fontId="11" fillId="3" borderId="15" xfId="0" applyNumberFormat="1" applyFont="1" applyFill="1" applyBorder="1"/>
    <xf numFmtId="3" fontId="7" fillId="3" borderId="76" xfId="0" applyNumberFormat="1" applyFont="1" applyFill="1" applyBorder="1"/>
    <xf numFmtId="3" fontId="7" fillId="3" borderId="69" xfId="0" applyNumberFormat="1" applyFont="1" applyFill="1" applyBorder="1"/>
    <xf numFmtId="1" fontId="12" fillId="3" borderId="77" xfId="0" applyNumberFormat="1" applyFont="1" applyFill="1" applyBorder="1"/>
    <xf numFmtId="3" fontId="12" fillId="3" borderId="77" xfId="0" applyNumberFormat="1" applyFont="1" applyFill="1" applyBorder="1"/>
    <xf numFmtId="3" fontId="11" fillId="3" borderId="77" xfId="0" applyNumberFormat="1" applyFont="1" applyFill="1" applyBorder="1"/>
    <xf numFmtId="3" fontId="11" fillId="3" borderId="78" xfId="0" applyNumberFormat="1" applyFont="1" applyFill="1" applyBorder="1"/>
    <xf numFmtId="3" fontId="4" fillId="3" borderId="76" xfId="0" applyNumberFormat="1" applyFont="1" applyFill="1" applyBorder="1"/>
    <xf numFmtId="3" fontId="4" fillId="3" borderId="77" xfId="0" applyNumberFormat="1" applyFont="1" applyFill="1" applyBorder="1"/>
    <xf numFmtId="3" fontId="4" fillId="3" borderId="69" xfId="0" applyNumberFormat="1" applyFont="1" applyFill="1" applyBorder="1"/>
    <xf numFmtId="3" fontId="4" fillId="3" borderId="78" xfId="0" applyNumberFormat="1" applyFont="1" applyFill="1" applyBorder="1"/>
    <xf numFmtId="3" fontId="4" fillId="3" borderId="79" xfId="0" applyNumberFormat="1" applyFont="1" applyFill="1" applyBorder="1"/>
    <xf numFmtId="3" fontId="4" fillId="3" borderId="53" xfId="0" applyNumberFormat="1" applyFont="1" applyFill="1" applyBorder="1"/>
    <xf numFmtId="3" fontId="5" fillId="0" borderId="76" xfId="2" applyNumberFormat="1" applyFont="1" applyFill="1" applyBorder="1" applyAlignment="1">
      <alignment horizontal="left"/>
    </xf>
    <xf numFmtId="3" fontId="5" fillId="0" borderId="69" xfId="2" applyNumberFormat="1" applyFont="1" applyFill="1" applyBorder="1" applyAlignment="1">
      <alignment horizontal="left"/>
    </xf>
    <xf numFmtId="1" fontId="5" fillId="0" borderId="77" xfId="2" applyNumberFormat="1" applyFont="1" applyFill="1" applyBorder="1" applyAlignment="1">
      <alignment horizontal="center"/>
    </xf>
    <xf numFmtId="3" fontId="5" fillId="0" borderId="77" xfId="2" applyNumberFormat="1" applyFont="1" applyFill="1" applyBorder="1" applyAlignment="1">
      <alignment horizontal="center"/>
    </xf>
    <xf numFmtId="3" fontId="5" fillId="0" borderId="77" xfId="0" applyNumberFormat="1" applyFont="1" applyBorder="1" applyAlignment="1">
      <alignment horizontal="left"/>
    </xf>
    <xf numFmtId="3" fontId="5" fillId="0" borderId="77" xfId="0" applyNumberFormat="1" applyFont="1" applyBorder="1" applyAlignment="1">
      <alignment horizontal="center"/>
    </xf>
    <xf numFmtId="3" fontId="5" fillId="0" borderId="77" xfId="2" applyNumberFormat="1" applyFont="1" applyFill="1" applyBorder="1"/>
    <xf numFmtId="3" fontId="3" fillId="0" borderId="77" xfId="1" applyNumberFormat="1" applyFont="1" applyFill="1" applyBorder="1"/>
    <xf numFmtId="3" fontId="3" fillId="0" borderId="77" xfId="0" applyNumberFormat="1" applyFont="1" applyBorder="1"/>
    <xf numFmtId="3" fontId="3" fillId="0" borderId="78" xfId="1" applyNumberFormat="1" applyFont="1" applyFill="1" applyBorder="1"/>
    <xf numFmtId="3" fontId="3" fillId="0" borderId="76" xfId="1" applyNumberFormat="1" applyFont="1" applyFill="1" applyBorder="1"/>
    <xf numFmtId="3" fontId="3" fillId="0" borderId="69" xfId="0" applyNumberFormat="1" applyFont="1" applyBorder="1"/>
    <xf numFmtId="3" fontId="3" fillId="0" borderId="78" xfId="0" applyNumberFormat="1" applyFont="1" applyBorder="1"/>
    <xf numFmtId="3" fontId="3" fillId="0" borderId="76" xfId="0" applyNumberFormat="1" applyFont="1" applyBorder="1"/>
    <xf numFmtId="3" fontId="3" fillId="0" borderId="79" xfId="0" applyNumberFormat="1" applyFont="1" applyBorder="1"/>
    <xf numFmtId="3" fontId="3" fillId="0" borderId="53" xfId="0" applyNumberFormat="1" applyFont="1" applyBorder="1"/>
    <xf numFmtId="3" fontId="11" fillId="3" borderId="44" xfId="0" applyNumberFormat="1" applyFont="1" applyFill="1" applyBorder="1"/>
    <xf numFmtId="3" fontId="4" fillId="3" borderId="44" xfId="0" applyNumberFormat="1" applyFont="1" applyFill="1" applyBorder="1"/>
    <xf numFmtId="3" fontId="4" fillId="3" borderId="37" xfId="0" applyNumberFormat="1" applyFont="1" applyFill="1" applyBorder="1"/>
    <xf numFmtId="3" fontId="7" fillId="3" borderId="10" xfId="0" applyNumberFormat="1" applyFont="1" applyFill="1" applyBorder="1" applyAlignment="1">
      <alignment wrapText="1"/>
    </xf>
    <xf numFmtId="3" fontId="4" fillId="3" borderId="47" xfId="0" applyNumberFormat="1" applyFont="1" applyFill="1" applyBorder="1"/>
    <xf numFmtId="1" fontId="11" fillId="3" borderId="14" xfId="0" applyNumberFormat="1" applyFont="1" applyFill="1" applyBorder="1"/>
    <xf numFmtId="3" fontId="11" fillId="3" borderId="58" xfId="0" applyNumberFormat="1" applyFont="1" applyFill="1" applyBorder="1"/>
    <xf numFmtId="3" fontId="11" fillId="3" borderId="34" xfId="0" applyNumberFormat="1" applyFont="1" applyFill="1" applyBorder="1"/>
    <xf numFmtId="0" fontId="3" fillId="0" borderId="44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3" fontId="4" fillId="0" borderId="44" xfId="0" applyNumberFormat="1" applyFont="1" applyBorder="1" applyAlignment="1">
      <alignment horizontal="left" wrapText="1"/>
    </xf>
    <xf numFmtId="3" fontId="4" fillId="0" borderId="36" xfId="0" applyNumberFormat="1" applyFont="1" applyBorder="1" applyAlignment="1">
      <alignment horizontal="left" wrapText="1"/>
    </xf>
    <xf numFmtId="1" fontId="3" fillId="0" borderId="36" xfId="0" applyNumberFormat="1" applyFont="1" applyBorder="1" applyAlignment="1">
      <alignment horizontal="center" wrapText="1"/>
    </xf>
    <xf numFmtId="3" fontId="3" fillId="0" borderId="36" xfId="0" applyNumberFormat="1" applyFont="1" applyBorder="1" applyAlignment="1">
      <alignment horizontal="center" wrapText="1"/>
    </xf>
    <xf numFmtId="3" fontId="4" fillId="0" borderId="36" xfId="0" applyNumberFormat="1" applyFont="1" applyBorder="1" applyAlignment="1">
      <alignment horizontal="center" wrapText="1"/>
    </xf>
    <xf numFmtId="3" fontId="3" fillId="0" borderId="36" xfId="0" applyNumberFormat="1" applyFont="1" applyBorder="1" applyAlignment="1">
      <alignment horizontal="center"/>
    </xf>
    <xf numFmtId="3" fontId="4" fillId="0" borderId="36" xfId="2" applyNumberFormat="1" applyFont="1" applyFill="1" applyBorder="1" applyAlignment="1">
      <alignment horizontal="center" wrapText="1"/>
    </xf>
    <xf numFmtId="3" fontId="3" fillId="0" borderId="37" xfId="0" applyNumberFormat="1" applyFont="1" applyBorder="1" applyAlignment="1">
      <alignment horizontal="center"/>
    </xf>
    <xf numFmtId="3" fontId="3" fillId="0" borderId="38" xfId="0" applyNumberFormat="1" applyFont="1" applyBorder="1" applyAlignment="1">
      <alignment horizontal="center"/>
    </xf>
    <xf numFmtId="3" fontId="3" fillId="0" borderId="62" xfId="0" applyNumberFormat="1" applyFont="1" applyBorder="1" applyAlignment="1">
      <alignment horizontal="center" wrapText="1"/>
    </xf>
    <xf numFmtId="0" fontId="6" fillId="0" borderId="44" xfId="0" applyFont="1" applyBorder="1" applyAlignment="1">
      <alignment horizontal="left"/>
    </xf>
    <xf numFmtId="0" fontId="4" fillId="0" borderId="36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14" fontId="3" fillId="0" borderId="36" xfId="0" applyNumberFormat="1" applyFont="1" applyBorder="1" applyAlignment="1">
      <alignment horizontal="center" wrapText="1"/>
    </xf>
    <xf numFmtId="3" fontId="5" fillId="4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left"/>
    </xf>
    <xf numFmtId="3" fontId="4" fillId="0" borderId="82" xfId="0" applyNumberFormat="1" applyFont="1" applyBorder="1" applyAlignment="1">
      <alignment horizontal="left" wrapText="1"/>
    </xf>
    <xf numFmtId="3" fontId="3" fillId="0" borderId="81" xfId="0" applyNumberFormat="1" applyFont="1" applyBorder="1" applyAlignment="1">
      <alignment horizontal="center" wrapText="1"/>
    </xf>
    <xf numFmtId="3" fontId="3" fillId="0" borderId="81" xfId="0" applyNumberFormat="1" applyFont="1" applyBorder="1" applyAlignment="1">
      <alignment horizontal="center"/>
    </xf>
    <xf numFmtId="3" fontId="3" fillId="0" borderId="80" xfId="0" applyNumberFormat="1" applyFont="1" applyBorder="1" applyAlignment="1">
      <alignment horizontal="center"/>
    </xf>
    <xf numFmtId="3" fontId="3" fillId="0" borderId="82" xfId="0" applyNumberFormat="1" applyFont="1" applyBorder="1" applyAlignment="1">
      <alignment horizontal="center"/>
    </xf>
    <xf numFmtId="3" fontId="3" fillId="0" borderId="66" xfId="0" applyNumberFormat="1" applyFont="1" applyBorder="1"/>
    <xf numFmtId="3" fontId="3" fillId="0" borderId="36" xfId="0" applyNumberFormat="1" applyFont="1" applyBorder="1"/>
    <xf numFmtId="3" fontId="3" fillId="0" borderId="51" xfId="0" applyNumberFormat="1" applyFont="1" applyBorder="1"/>
    <xf numFmtId="3" fontId="3" fillId="0" borderId="24" xfId="0" applyNumberFormat="1" applyFont="1" applyBorder="1"/>
    <xf numFmtId="3" fontId="3" fillId="0" borderId="56" xfId="0" applyNumberFormat="1" applyFont="1" applyBorder="1"/>
    <xf numFmtId="3" fontId="5" fillId="0" borderId="12" xfId="2" applyNumberFormat="1" applyFont="1" applyFill="1" applyBorder="1" applyAlignment="1">
      <alignment horizontal="left"/>
    </xf>
    <xf numFmtId="3" fontId="12" fillId="0" borderId="1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3" fontId="4" fillId="0" borderId="68" xfId="0" applyNumberFormat="1" applyFont="1" applyBorder="1"/>
    <xf numFmtId="3" fontId="7" fillId="0" borderId="41" xfId="0" applyNumberFormat="1" applyFont="1" applyBorder="1"/>
    <xf numFmtId="3" fontId="12" fillId="0" borderId="23" xfId="0" applyNumberFormat="1" applyFont="1" applyBorder="1" applyAlignment="1">
      <alignment horizontal="center"/>
    </xf>
    <xf numFmtId="3" fontId="4" fillId="0" borderId="21" xfId="0" applyNumberFormat="1" applyFont="1" applyBorder="1"/>
    <xf numFmtId="3" fontId="7" fillId="0" borderId="34" xfId="0" applyNumberFormat="1" applyFont="1" applyBorder="1"/>
    <xf numFmtId="3" fontId="12" fillId="0" borderId="14" xfId="0" applyNumberFormat="1" applyFont="1" applyBorder="1" applyAlignment="1">
      <alignment horizontal="center"/>
    </xf>
    <xf numFmtId="3" fontId="12" fillId="0" borderId="14" xfId="0" applyNumberFormat="1" applyFont="1" applyBorder="1"/>
    <xf numFmtId="3" fontId="4" fillId="0" borderId="58" xfId="0" applyNumberFormat="1" applyFont="1" applyBorder="1"/>
    <xf numFmtId="3" fontId="12" fillId="3" borderId="23" xfId="0" applyNumberFormat="1" applyFont="1" applyFill="1" applyBorder="1" applyAlignment="1">
      <alignment horizontal="center"/>
    </xf>
    <xf numFmtId="3" fontId="11" fillId="3" borderId="23" xfId="0" applyNumberFormat="1" applyFont="1" applyFill="1" applyBorder="1"/>
    <xf numFmtId="3" fontId="11" fillId="3" borderId="57" xfId="0" applyNumberFormat="1" applyFont="1" applyFill="1" applyBorder="1"/>
    <xf numFmtId="3" fontId="4" fillId="3" borderId="48" xfId="0" applyNumberFormat="1" applyFont="1" applyFill="1" applyBorder="1"/>
    <xf numFmtId="3" fontId="4" fillId="3" borderId="23" xfId="0" applyNumberFormat="1" applyFont="1" applyFill="1" applyBorder="1"/>
    <xf numFmtId="3" fontId="4" fillId="3" borderId="57" xfId="0" applyNumberFormat="1" applyFont="1" applyFill="1" applyBorder="1"/>
    <xf numFmtId="3" fontId="4" fillId="3" borderId="26" xfId="0" applyNumberFormat="1" applyFont="1" applyFill="1" applyBorder="1"/>
    <xf numFmtId="3" fontId="4" fillId="3" borderId="25" xfId="0" applyNumberFormat="1" applyFont="1" applyFill="1" applyBorder="1"/>
    <xf numFmtId="3" fontId="4" fillId="3" borderId="21" xfId="0" applyNumberFormat="1" applyFont="1" applyFill="1" applyBorder="1"/>
    <xf numFmtId="3" fontId="12" fillId="3" borderId="14" xfId="0" applyNumberFormat="1" applyFont="1" applyFill="1" applyBorder="1" applyAlignment="1">
      <alignment horizontal="center"/>
    </xf>
    <xf numFmtId="3" fontId="4" fillId="3" borderId="15" xfId="0" applyNumberFormat="1" applyFont="1" applyFill="1" applyBorder="1"/>
    <xf numFmtId="3" fontId="4" fillId="3" borderId="64" xfId="0" applyNumberFormat="1" applyFont="1" applyFill="1" applyBorder="1"/>
    <xf numFmtId="3" fontId="5" fillId="0" borderId="39" xfId="2" applyNumberFormat="1" applyFont="1" applyFill="1" applyBorder="1" applyAlignment="1">
      <alignment horizontal="left"/>
    </xf>
    <xf numFmtId="3" fontId="5" fillId="0" borderId="5" xfId="2" applyNumberFormat="1" applyFont="1" applyFill="1" applyBorder="1" applyAlignment="1">
      <alignment horizontal="center"/>
    </xf>
    <xf numFmtId="3" fontId="3" fillId="0" borderId="5" xfId="1" applyNumberFormat="1" applyFont="1" applyFill="1" applyBorder="1"/>
    <xf numFmtId="3" fontId="3" fillId="0" borderId="40" xfId="1" applyNumberFormat="1" applyFont="1" applyFill="1" applyBorder="1"/>
    <xf numFmtId="3" fontId="3" fillId="0" borderId="39" xfId="1" applyNumberFormat="1" applyFont="1" applyFill="1" applyBorder="1"/>
    <xf numFmtId="3" fontId="3" fillId="0" borderId="68" xfId="0" applyNumberFormat="1" applyFont="1" applyBorder="1"/>
    <xf numFmtId="3" fontId="11" fillId="0" borderId="1" xfId="0" applyNumberFormat="1" applyFont="1" applyBorder="1" applyAlignment="1">
      <alignment horizontal="center"/>
    </xf>
    <xf numFmtId="3" fontId="12" fillId="3" borderId="1" xfId="0" applyNumberFormat="1" applyFont="1" applyFill="1" applyBorder="1" applyAlignment="1">
      <alignment horizontal="center"/>
    </xf>
    <xf numFmtId="3" fontId="3" fillId="2" borderId="36" xfId="0" applyNumberFormat="1" applyFont="1" applyFill="1" applyBorder="1" applyAlignment="1">
      <alignment horizontal="center"/>
    </xf>
    <xf numFmtId="3" fontId="11" fillId="0" borderId="9" xfId="0" applyNumberFormat="1" applyFont="1" applyBorder="1"/>
    <xf numFmtId="3" fontId="11" fillId="3" borderId="1" xfId="0" applyNumberFormat="1" applyFont="1" applyFill="1" applyBorder="1" applyAlignment="1">
      <alignment horizontal="center"/>
    </xf>
    <xf numFmtId="3" fontId="7" fillId="3" borderId="10" xfId="0" applyNumberFormat="1" applyFont="1" applyFill="1" applyBorder="1"/>
    <xf numFmtId="0" fontId="11" fillId="2" borderId="44" xfId="0" applyFont="1" applyFill="1" applyBorder="1"/>
    <xf numFmtId="0" fontId="11" fillId="2" borderId="36" xfId="0" applyFont="1" applyFill="1" applyBorder="1" applyAlignment="1">
      <alignment horizontal="center"/>
    </xf>
    <xf numFmtId="0" fontId="11" fillId="2" borderId="36" xfId="0" applyFont="1" applyFill="1" applyBorder="1"/>
    <xf numFmtId="0" fontId="11" fillId="0" borderId="0" xfId="0" applyFont="1"/>
    <xf numFmtId="3" fontId="5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4" fillId="2" borderId="10" xfId="0" applyNumberFormat="1" applyFont="1" applyFill="1" applyBorder="1"/>
    <xf numFmtId="3" fontId="4" fillId="2" borderId="1" xfId="0" applyNumberFormat="1" applyFont="1" applyFill="1" applyBorder="1"/>
    <xf numFmtId="3" fontId="7" fillId="0" borderId="61" xfId="0" applyNumberFormat="1" applyFont="1" applyBorder="1"/>
    <xf numFmtId="3" fontId="12" fillId="0" borderId="4" xfId="0" applyNumberFormat="1" applyFont="1" applyBorder="1" applyAlignment="1">
      <alignment horizontal="center"/>
    </xf>
    <xf numFmtId="3" fontId="4" fillId="0" borderId="67" xfId="0" applyNumberFormat="1" applyFont="1" applyBorder="1"/>
    <xf numFmtId="3" fontId="11" fillId="2" borderId="46" xfId="0" applyNumberFormat="1" applyFont="1" applyFill="1" applyBorder="1"/>
    <xf numFmtId="3" fontId="7" fillId="0" borderId="52" xfId="0" applyNumberFormat="1" applyFont="1" applyBorder="1"/>
    <xf numFmtId="3" fontId="12" fillId="0" borderId="77" xfId="0" applyNumberFormat="1" applyFont="1" applyBorder="1" applyAlignment="1">
      <alignment horizontal="center"/>
    </xf>
    <xf numFmtId="3" fontId="12" fillId="0" borderId="77" xfId="0" applyNumberFormat="1" applyFont="1" applyBorder="1"/>
    <xf numFmtId="3" fontId="11" fillId="0" borderId="77" xfId="0" applyNumberFormat="1" applyFont="1" applyBorder="1"/>
    <xf numFmtId="3" fontId="11" fillId="2" borderId="78" xfId="0" applyNumberFormat="1" applyFont="1" applyFill="1" applyBorder="1"/>
    <xf numFmtId="3" fontId="4" fillId="2" borderId="76" xfId="0" applyNumberFormat="1" applyFont="1" applyFill="1" applyBorder="1"/>
    <xf numFmtId="3" fontId="4" fillId="0" borderId="77" xfId="0" applyNumberFormat="1" applyFont="1" applyBorder="1"/>
    <xf numFmtId="3" fontId="4" fillId="0" borderId="79" xfId="0" applyNumberFormat="1" applyFont="1" applyBorder="1"/>
    <xf numFmtId="3" fontId="4" fillId="0" borderId="76" xfId="0" applyNumberFormat="1" applyFont="1" applyBorder="1"/>
    <xf numFmtId="3" fontId="4" fillId="0" borderId="78" xfId="0" applyNumberFormat="1" applyFont="1" applyBorder="1"/>
    <xf numFmtId="3" fontId="4" fillId="0" borderId="24" xfId="0" applyNumberFormat="1" applyFont="1" applyBorder="1"/>
    <xf numFmtId="3" fontId="7" fillId="0" borderId="13" xfId="0" applyNumberFormat="1" applyFont="1" applyBorder="1"/>
    <xf numFmtId="3" fontId="12" fillId="0" borderId="33" xfId="0" applyNumberFormat="1" applyFont="1" applyBorder="1" applyAlignment="1">
      <alignment horizontal="center"/>
    </xf>
    <xf numFmtId="3" fontId="4" fillId="2" borderId="33" xfId="0" applyNumberFormat="1" applyFont="1" applyFill="1" applyBorder="1"/>
    <xf numFmtId="3" fontId="11" fillId="2" borderId="63" xfId="0" applyNumberFormat="1" applyFont="1" applyFill="1" applyBorder="1"/>
    <xf numFmtId="3" fontId="4" fillId="0" borderId="63" xfId="0" applyNumberFormat="1" applyFont="1" applyBorder="1"/>
    <xf numFmtId="3" fontId="12" fillId="0" borderId="31" xfId="0" applyNumberFormat="1" applyFont="1" applyBorder="1" applyAlignment="1">
      <alignment horizontal="center"/>
    </xf>
    <xf numFmtId="3" fontId="11" fillId="0" borderId="65" xfId="0" applyNumberFormat="1" applyFont="1" applyBorder="1"/>
    <xf numFmtId="3" fontId="11" fillId="2" borderId="65" xfId="0" applyNumberFormat="1" applyFont="1" applyFill="1" applyBorder="1"/>
    <xf numFmtId="3" fontId="4" fillId="0" borderId="83" xfId="0" applyNumberFormat="1" applyFont="1" applyBorder="1"/>
    <xf numFmtId="3" fontId="4" fillId="3" borderId="65" xfId="0" applyNumberFormat="1" applyFont="1" applyFill="1" applyBorder="1"/>
    <xf numFmtId="3" fontId="4" fillId="3" borderId="31" xfId="0" applyNumberFormat="1" applyFont="1" applyFill="1" applyBorder="1"/>
    <xf numFmtId="3" fontId="4" fillId="3" borderId="75" xfId="0" applyNumberFormat="1" applyFont="1" applyFill="1" applyBorder="1"/>
    <xf numFmtId="3" fontId="12" fillId="3" borderId="4" xfId="0" applyNumberFormat="1" applyFont="1" applyFill="1" applyBorder="1" applyAlignment="1">
      <alignment horizontal="center"/>
    </xf>
    <xf numFmtId="3" fontId="11" fillId="0" borderId="49" xfId="0" applyNumberFormat="1" applyFont="1" applyBorder="1"/>
    <xf numFmtId="3" fontId="11" fillId="3" borderId="36" xfId="0" applyNumberFormat="1" applyFont="1" applyFill="1" applyBorder="1" applyAlignment="1">
      <alignment horizontal="center"/>
    </xf>
    <xf numFmtId="3" fontId="11" fillId="3" borderId="37" xfId="0" applyNumberFormat="1" applyFont="1" applyFill="1" applyBorder="1"/>
    <xf numFmtId="3" fontId="4" fillId="0" borderId="73" xfId="0" applyNumberFormat="1" applyFont="1" applyBorder="1" applyAlignment="1">
      <alignment horizontal="left"/>
    </xf>
    <xf numFmtId="3" fontId="4" fillId="0" borderId="62" xfId="0" applyNumberFormat="1" applyFont="1" applyBorder="1" applyAlignment="1">
      <alignment horizontal="center" wrapText="1"/>
    </xf>
    <xf numFmtId="3" fontId="3" fillId="0" borderId="62" xfId="0" applyNumberFormat="1" applyFont="1" applyBorder="1" applyAlignment="1">
      <alignment horizontal="left"/>
    </xf>
    <xf numFmtId="3" fontId="3" fillId="0" borderId="74" xfId="0" applyNumberFormat="1" applyFont="1" applyBorder="1" applyAlignment="1">
      <alignment horizontal="center" wrapText="1"/>
    </xf>
    <xf numFmtId="3" fontId="4" fillId="0" borderId="8" xfId="0" applyNumberFormat="1" applyFont="1" applyBorder="1" applyAlignment="1">
      <alignment horizontal="left"/>
    </xf>
    <xf numFmtId="3" fontId="4" fillId="0" borderId="7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center"/>
    </xf>
    <xf numFmtId="3" fontId="3" fillId="0" borderId="60" xfId="0" applyNumberFormat="1" applyFont="1" applyBorder="1" applyAlignment="1">
      <alignment horizontal="center"/>
    </xf>
    <xf numFmtId="3" fontId="12" fillId="0" borderId="39" xfId="0" applyNumberFormat="1" applyFont="1" applyBorder="1"/>
    <xf numFmtId="3" fontId="12" fillId="0" borderId="27" xfId="0" applyNumberFormat="1" applyFont="1" applyBorder="1"/>
    <xf numFmtId="3" fontId="12" fillId="4" borderId="10" xfId="0" applyNumberFormat="1" applyFont="1" applyFill="1" applyBorder="1" applyAlignment="1">
      <alignment horizontal="left"/>
    </xf>
    <xf numFmtId="3" fontId="5" fillId="4" borderId="1" xfId="4" applyNumberFormat="1" applyFont="1" applyFill="1" applyBorder="1" applyAlignment="1">
      <alignment horizontal="center"/>
    </xf>
    <xf numFmtId="3" fontId="5" fillId="4" borderId="1" xfId="2" applyNumberFormat="1" applyFont="1" applyFill="1" applyBorder="1"/>
    <xf numFmtId="3" fontId="5" fillId="4" borderId="3" xfId="2" applyNumberFormat="1" applyFont="1" applyFill="1" applyBorder="1"/>
    <xf numFmtId="3" fontId="12" fillId="4" borderId="1" xfId="0" applyNumberFormat="1" applyFont="1" applyFill="1" applyBorder="1"/>
    <xf numFmtId="3" fontId="12" fillId="4" borderId="10" xfId="0" applyNumberFormat="1" applyFont="1" applyFill="1" applyBorder="1"/>
    <xf numFmtId="3" fontId="12" fillId="4" borderId="11" xfId="0" applyNumberFormat="1" applyFont="1" applyFill="1" applyBorder="1"/>
    <xf numFmtId="3" fontId="12" fillId="4" borderId="0" xfId="0" applyNumberFormat="1" applyFont="1" applyFill="1"/>
    <xf numFmtId="3" fontId="5" fillId="4" borderId="1" xfId="2" applyNumberFormat="1" applyFont="1" applyFill="1" applyBorder="1" applyAlignment="1">
      <alignment horizontal="center"/>
    </xf>
    <xf numFmtId="3" fontId="5" fillId="4" borderId="10" xfId="0" applyNumberFormat="1" applyFont="1" applyFill="1" applyBorder="1" applyAlignment="1">
      <alignment horizontal="left"/>
    </xf>
    <xf numFmtId="3" fontId="5" fillId="4" borderId="10" xfId="2" applyNumberFormat="1" applyFont="1" applyFill="1" applyBorder="1" applyAlignment="1">
      <alignment horizontal="left"/>
    </xf>
    <xf numFmtId="3" fontId="12" fillId="0" borderId="10" xfId="0" applyNumberFormat="1" applyFont="1" applyBorder="1" applyAlignment="1">
      <alignment horizontal="left"/>
    </xf>
    <xf numFmtId="3" fontId="5" fillId="0" borderId="3" xfId="2" applyNumberFormat="1" applyFont="1" applyFill="1" applyBorder="1"/>
    <xf numFmtId="3" fontId="12" fillId="0" borderId="10" xfId="0" applyNumberFormat="1" applyFont="1" applyBorder="1"/>
    <xf numFmtId="3" fontId="12" fillId="0" borderId="11" xfId="0" applyNumberFormat="1" applyFont="1" applyBorder="1"/>
    <xf numFmtId="3" fontId="7" fillId="0" borderId="10" xfId="0" applyNumberFormat="1" applyFont="1" applyBorder="1" applyAlignment="1">
      <alignment horizontal="left"/>
    </xf>
    <xf numFmtId="3" fontId="5" fillId="0" borderId="1" xfId="1" applyNumberFormat="1" applyFont="1" applyFill="1" applyBorder="1"/>
    <xf numFmtId="3" fontId="5" fillId="0" borderId="10" xfId="1" applyNumberFormat="1" applyFont="1" applyFill="1" applyBorder="1"/>
    <xf numFmtId="3" fontId="5" fillId="0" borderId="11" xfId="1" applyNumberFormat="1" applyFont="1" applyFill="1" applyBorder="1"/>
    <xf numFmtId="3" fontId="5" fillId="0" borderId="61" xfId="2" applyNumberFormat="1" applyFont="1" applyFill="1" applyBorder="1" applyAlignment="1">
      <alignment horizontal="left"/>
    </xf>
    <xf numFmtId="3" fontId="5" fillId="0" borderId="4" xfId="2" applyNumberFormat="1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left"/>
    </xf>
    <xf numFmtId="3" fontId="5" fillId="0" borderId="46" xfId="2" applyNumberFormat="1" applyFont="1" applyFill="1" applyBorder="1"/>
    <xf numFmtId="3" fontId="12" fillId="0" borderId="45" xfId="0" applyNumberFormat="1" applyFont="1" applyBorder="1"/>
    <xf numFmtId="3" fontId="12" fillId="0" borderId="29" xfId="0" applyNumberFormat="1" applyFont="1" applyBorder="1"/>
    <xf numFmtId="3" fontId="5" fillId="0" borderId="5" xfId="0" applyNumberFormat="1" applyFont="1" applyBorder="1" applyAlignment="1">
      <alignment horizontal="left"/>
    </xf>
    <xf numFmtId="3" fontId="5" fillId="0" borderId="40" xfId="2" applyNumberFormat="1" applyFont="1" applyFill="1" applyBorder="1"/>
    <xf numFmtId="3" fontId="5" fillId="0" borderId="39" xfId="0" applyNumberFormat="1" applyFont="1" applyBorder="1" applyAlignment="1">
      <alignment horizontal="center"/>
    </xf>
    <xf numFmtId="3" fontId="5" fillId="0" borderId="27" xfId="0" applyNumberFormat="1" applyFont="1" applyBorder="1" applyAlignment="1">
      <alignment horizontal="center"/>
    </xf>
    <xf numFmtId="3" fontId="5" fillId="4" borderId="10" xfId="1" applyNumberFormat="1" applyFont="1" applyFill="1" applyBorder="1"/>
    <xf numFmtId="3" fontId="5" fillId="4" borderId="11" xfId="0" applyNumberFormat="1" applyFont="1" applyFill="1" applyBorder="1"/>
    <xf numFmtId="3" fontId="5" fillId="4" borderId="10" xfId="0" applyNumberFormat="1" applyFont="1" applyFill="1" applyBorder="1"/>
    <xf numFmtId="3" fontId="5" fillId="4" borderId="11" xfId="1" applyNumberFormat="1" applyFont="1" applyFill="1" applyBorder="1"/>
    <xf numFmtId="3" fontId="5" fillId="0" borderId="45" xfId="1" applyNumberFormat="1" applyFont="1" applyFill="1" applyBorder="1"/>
    <xf numFmtId="3" fontId="5" fillId="0" borderId="29" xfId="1" applyNumberFormat="1" applyFont="1" applyFill="1" applyBorder="1"/>
    <xf numFmtId="3" fontId="12" fillId="0" borderId="44" xfId="0" applyNumberFormat="1" applyFont="1" applyBorder="1"/>
    <xf numFmtId="3" fontId="12" fillId="0" borderId="37" xfId="0" applyNumberFormat="1" applyFont="1" applyBorder="1"/>
    <xf numFmtId="3" fontId="12" fillId="0" borderId="50" xfId="0" applyNumberFormat="1" applyFont="1" applyBorder="1"/>
    <xf numFmtId="3" fontId="12" fillId="0" borderId="83" xfId="0" applyNumberFormat="1" applyFont="1" applyBorder="1"/>
    <xf numFmtId="3" fontId="12" fillId="3" borderId="49" xfId="0" applyNumberFormat="1" applyFont="1" applyFill="1" applyBorder="1"/>
    <xf numFmtId="3" fontId="12" fillId="3" borderId="42" xfId="0" applyNumberFormat="1" applyFont="1" applyFill="1" applyBorder="1"/>
    <xf numFmtId="3" fontId="3" fillId="0" borderId="27" xfId="1" applyNumberFormat="1" applyFont="1" applyFill="1" applyBorder="1"/>
    <xf numFmtId="3" fontId="11" fillId="3" borderId="29" xfId="0" applyNumberFormat="1" applyFont="1" applyFill="1" applyBorder="1"/>
    <xf numFmtId="3" fontId="12" fillId="0" borderId="42" xfId="0" applyNumberFormat="1" applyFont="1" applyBorder="1"/>
    <xf numFmtId="3" fontId="5" fillId="4" borderId="1" xfId="1" applyNumberFormat="1" applyFont="1" applyFill="1" applyBorder="1"/>
    <xf numFmtId="3" fontId="5" fillId="4" borderId="1" xfId="0" applyNumberFormat="1" applyFont="1" applyFill="1" applyBorder="1"/>
    <xf numFmtId="3" fontId="5" fillId="0" borderId="4" xfId="1" applyNumberFormat="1" applyFont="1" applyFill="1" applyBorder="1"/>
    <xf numFmtId="3" fontId="7" fillId="0" borderId="83" xfId="0" applyNumberFormat="1" applyFont="1" applyBorder="1"/>
    <xf numFmtId="3" fontId="12" fillId="0" borderId="49" xfId="0" applyNumberFormat="1" applyFont="1" applyBorder="1"/>
    <xf numFmtId="3" fontId="4" fillId="2" borderId="11" xfId="0" applyNumberFormat="1" applyFont="1" applyFill="1" applyBorder="1"/>
    <xf numFmtId="3" fontId="4" fillId="2" borderId="77" xfId="0" applyNumberFormat="1" applyFont="1" applyFill="1" applyBorder="1"/>
    <xf numFmtId="3" fontId="4" fillId="2" borderId="42" xfId="0" applyNumberFormat="1" applyFont="1" applyFill="1" applyBorder="1"/>
    <xf numFmtId="3" fontId="3" fillId="2" borderId="1" xfId="1" applyNumberFormat="1" applyFont="1" applyFill="1" applyBorder="1"/>
    <xf numFmtId="164" fontId="3" fillId="0" borderId="5" xfId="2" applyNumberFormat="1" applyFont="1" applyFill="1" applyBorder="1"/>
    <xf numFmtId="165" fontId="3" fillId="0" borderId="40" xfId="1" applyNumberFormat="1" applyFont="1" applyFill="1" applyBorder="1"/>
    <xf numFmtId="165" fontId="3" fillId="0" borderId="39" xfId="1" applyNumberFormat="1" applyFont="1" applyFill="1" applyBorder="1"/>
    <xf numFmtId="3" fontId="11" fillId="0" borderId="45" xfId="0" applyNumberFormat="1" applyFont="1" applyBorder="1"/>
    <xf numFmtId="1" fontId="11" fillId="3" borderId="36" xfId="0" applyNumberFormat="1" applyFont="1" applyFill="1" applyBorder="1"/>
    <xf numFmtId="3" fontId="7" fillId="3" borderId="66" xfId="0" applyNumberFormat="1" applyFont="1" applyFill="1" applyBorder="1"/>
    <xf numFmtId="1" fontId="12" fillId="3" borderId="66" xfId="0" applyNumberFormat="1" applyFont="1" applyFill="1" applyBorder="1"/>
    <xf numFmtId="3" fontId="12" fillId="3" borderId="66" xfId="0" applyNumberFormat="1" applyFont="1" applyFill="1" applyBorder="1"/>
    <xf numFmtId="0" fontId="5" fillId="0" borderId="20" xfId="2" applyNumberFormat="1" applyFont="1" applyFill="1" applyBorder="1" applyAlignment="1">
      <alignment horizontal="left"/>
    </xf>
    <xf numFmtId="1" fontId="5" fillId="0" borderId="20" xfId="2" applyNumberFormat="1" applyFont="1" applyFill="1" applyBorder="1" applyAlignment="1">
      <alignment horizontal="center"/>
    </xf>
    <xf numFmtId="0" fontId="5" fillId="0" borderId="20" xfId="2" applyNumberFormat="1" applyFont="1" applyFill="1" applyBorder="1" applyAlignment="1">
      <alignment horizontal="center"/>
    </xf>
    <xf numFmtId="0" fontId="5" fillId="0" borderId="20" xfId="0" applyFont="1" applyBorder="1" applyAlignment="1">
      <alignment horizontal="left"/>
    </xf>
    <xf numFmtId="10" fontId="5" fillId="0" borderId="20" xfId="0" applyNumberFormat="1" applyFont="1" applyBorder="1" applyAlignment="1">
      <alignment horizontal="center"/>
    </xf>
    <xf numFmtId="164" fontId="5" fillId="0" borderId="20" xfId="2" applyNumberFormat="1" applyFont="1" applyFill="1" applyBorder="1"/>
    <xf numFmtId="1" fontId="11" fillId="0" borderId="55" xfId="0" applyNumberFormat="1" applyFont="1" applyBorder="1"/>
    <xf numFmtId="3" fontId="7" fillId="0" borderId="55" xfId="0" applyNumberFormat="1" applyFont="1" applyBorder="1"/>
    <xf numFmtId="1" fontId="12" fillId="0" borderId="55" xfId="0" applyNumberFormat="1" applyFont="1" applyBorder="1"/>
    <xf numFmtId="3" fontId="12" fillId="0" borderId="55" xfId="0" applyNumberFormat="1" applyFont="1" applyBorder="1"/>
    <xf numFmtId="3" fontId="7" fillId="0" borderId="72" xfId="0" applyNumberFormat="1" applyFont="1" applyBorder="1"/>
    <xf numFmtId="1" fontId="12" fillId="0" borderId="72" xfId="0" applyNumberFormat="1" applyFont="1" applyBorder="1"/>
    <xf numFmtId="3" fontId="12" fillId="0" borderId="72" xfId="0" applyNumberFormat="1" applyFont="1" applyBorder="1"/>
    <xf numFmtId="3" fontId="3" fillId="2" borderId="66" xfId="0" applyNumberFormat="1" applyFont="1" applyFill="1" applyBorder="1"/>
    <xf numFmtId="1" fontId="3" fillId="2" borderId="66" xfId="0" applyNumberFormat="1" applyFont="1" applyFill="1" applyBorder="1"/>
    <xf numFmtId="3" fontId="0" fillId="0" borderId="55" xfId="0" applyNumberFormat="1" applyBorder="1" applyAlignment="1">
      <alignment wrapText="1"/>
    </xf>
    <xf numFmtId="3" fontId="4" fillId="0" borderId="55" xfId="0" applyNumberFormat="1" applyFont="1" applyBorder="1" applyAlignment="1">
      <alignment horizontal="center" wrapText="1"/>
    </xf>
    <xf numFmtId="3" fontId="4" fillId="0" borderId="55" xfId="2" applyNumberFormat="1" applyFont="1" applyFill="1" applyBorder="1" applyAlignment="1">
      <alignment horizontal="center"/>
    </xf>
    <xf numFmtId="3" fontId="4" fillId="0" borderId="55" xfId="2" applyNumberFormat="1" applyFont="1" applyFill="1" applyBorder="1" applyAlignment="1">
      <alignment horizontal="center" wrapText="1"/>
    </xf>
    <xf numFmtId="3" fontId="4" fillId="0" borderId="55" xfId="0" applyNumberFormat="1" applyFont="1" applyBorder="1" applyAlignment="1">
      <alignment horizontal="right"/>
    </xf>
    <xf numFmtId="3" fontId="4" fillId="0" borderId="55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0" fillId="0" borderId="20" xfId="0" applyNumberFormat="1" applyBorder="1" applyAlignment="1">
      <alignment wrapText="1"/>
    </xf>
    <xf numFmtId="3" fontId="4" fillId="0" borderId="20" xfId="0" applyNumberFormat="1" applyFont="1" applyBorder="1" applyAlignment="1">
      <alignment horizontal="center" wrapText="1"/>
    </xf>
    <xf numFmtId="3" fontId="4" fillId="0" borderId="20" xfId="2" applyNumberFormat="1" applyFont="1" applyFill="1" applyBorder="1" applyAlignment="1">
      <alignment horizontal="center"/>
    </xf>
    <xf numFmtId="3" fontId="4" fillId="0" borderId="20" xfId="2" applyNumberFormat="1" applyFont="1" applyFill="1" applyBorder="1" applyAlignment="1">
      <alignment horizontal="center" wrapText="1"/>
    </xf>
    <xf numFmtId="3" fontId="4" fillId="0" borderId="20" xfId="0" applyNumberFormat="1" applyFont="1" applyBorder="1" applyAlignment="1">
      <alignment horizontal="right"/>
    </xf>
    <xf numFmtId="3" fontId="4" fillId="0" borderId="2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1" fontId="3" fillId="0" borderId="18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3" fontId="3" fillId="0" borderId="18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14" fontId="3" fillId="0" borderId="18" xfId="0" applyNumberFormat="1" applyFont="1" applyBorder="1" applyAlignment="1">
      <alignment horizontal="center" wrapText="1"/>
    </xf>
    <xf numFmtId="0" fontId="3" fillId="0" borderId="35" xfId="0" applyFont="1" applyBorder="1" applyAlignment="1">
      <alignment horizontal="center"/>
    </xf>
    <xf numFmtId="3" fontId="4" fillId="0" borderId="3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40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0" fillId="0" borderId="72" xfId="0" applyNumberFormat="1" applyBorder="1" applyAlignment="1">
      <alignment wrapText="1"/>
    </xf>
    <xf numFmtId="3" fontId="4" fillId="0" borderId="72" xfId="0" applyNumberFormat="1" applyFont="1" applyBorder="1" applyAlignment="1">
      <alignment horizontal="center" wrapText="1"/>
    </xf>
    <xf numFmtId="3" fontId="4" fillId="0" borderId="72" xfId="2" applyNumberFormat="1" applyFont="1" applyFill="1" applyBorder="1" applyAlignment="1">
      <alignment horizontal="center"/>
    </xf>
    <xf numFmtId="3" fontId="4" fillId="0" borderId="72" xfId="2" applyNumberFormat="1" applyFont="1" applyFill="1" applyBorder="1" applyAlignment="1">
      <alignment horizontal="center" wrapText="1"/>
    </xf>
    <xf numFmtId="3" fontId="4" fillId="0" borderId="72" xfId="0" applyNumberFormat="1" applyFont="1" applyBorder="1" applyAlignment="1">
      <alignment horizontal="right"/>
    </xf>
    <xf numFmtId="3" fontId="4" fillId="0" borderId="72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3" fontId="4" fillId="0" borderId="45" xfId="0" applyNumberFormat="1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3" fontId="12" fillId="5" borderId="29" xfId="0" applyNumberFormat="1" applyFont="1" applyFill="1" applyBorder="1"/>
    <xf numFmtId="3" fontId="5" fillId="0" borderId="11" xfId="0" applyNumberFormat="1" applyFont="1" applyBorder="1"/>
    <xf numFmtId="3" fontId="5" fillId="0" borderId="10" xfId="0" applyNumberFormat="1" applyFont="1" applyBorder="1"/>
    <xf numFmtId="3" fontId="5" fillId="0" borderId="1" xfId="0" applyNumberFormat="1" applyFont="1" applyBorder="1"/>
    <xf numFmtId="3" fontId="7" fillId="6" borderId="31" xfId="0" applyNumberFormat="1" applyFont="1" applyFill="1" applyBorder="1"/>
    <xf numFmtId="3" fontId="0" fillId="0" borderId="0" xfId="0" applyNumberFormat="1"/>
    <xf numFmtId="3" fontId="0" fillId="0" borderId="66" xfId="0" applyNumberFormat="1" applyBorder="1"/>
    <xf numFmtId="0" fontId="0" fillId="0" borderId="6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3" xfId="0" applyBorder="1"/>
    <xf numFmtId="0" fontId="0" fillId="0" borderId="9" xfId="0" applyBorder="1"/>
    <xf numFmtId="3" fontId="0" fillId="0" borderId="13" xfId="0" applyNumberFormat="1" applyBorder="1"/>
    <xf numFmtId="3" fontId="0" fillId="0" borderId="9" xfId="0" applyNumberFormat="1" applyBorder="1"/>
    <xf numFmtId="3" fontId="0" fillId="0" borderId="35" xfId="0" applyNumberFormat="1" applyBorder="1"/>
    <xf numFmtId="3" fontId="0" fillId="0" borderId="51" xfId="0" applyNumberFormat="1" applyBorder="1"/>
    <xf numFmtId="3" fontId="0" fillId="0" borderId="52" xfId="0" applyNumberFormat="1" applyBorder="1"/>
    <xf numFmtId="3" fontId="0" fillId="0" borderId="53" xfId="0" applyNumberFormat="1" applyBorder="1"/>
    <xf numFmtId="3" fontId="0" fillId="0" borderId="24" xfId="0" applyNumberFormat="1" applyBorder="1"/>
    <xf numFmtId="43" fontId="3" fillId="0" borderId="1" xfId="1" applyFont="1" applyFill="1" applyBorder="1"/>
    <xf numFmtId="0" fontId="5" fillId="0" borderId="4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166" fontId="5" fillId="0" borderId="1" xfId="4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</cellXfs>
  <cellStyles count="5">
    <cellStyle name="Comma" xfId="1" builtinId="3"/>
    <cellStyle name="Currency" xfId="2" builtinId="4"/>
    <cellStyle name="Currency [0]" xfId="3" builtinId="7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8E4E5-40B2-4F54-B43B-E18A136978A1}">
  <sheetPr>
    <pageSetUpPr fitToPage="1"/>
  </sheetPr>
  <dimension ref="A1:AA70"/>
  <sheetViews>
    <sheetView zoomScaleNormal="100" workbookViewId="0">
      <pane xSplit="1" ySplit="1" topLeftCell="F11" activePane="bottomRight" state="frozen"/>
      <selection pane="topRight" activeCell="B1" sqref="B1"/>
      <selection pane="bottomLeft" activeCell="A2" sqref="A2"/>
      <selection pane="bottomRight" activeCell="M56" sqref="M56"/>
    </sheetView>
  </sheetViews>
  <sheetFormatPr defaultRowHeight="15.75" x14ac:dyDescent="0.25"/>
  <cols>
    <col min="1" max="1" width="32" style="23" customWidth="1"/>
    <col min="2" max="2" width="18.7109375" style="23" customWidth="1"/>
    <col min="3" max="3" width="13.28515625" style="67" customWidth="1"/>
    <col min="4" max="4" width="12.7109375" style="23" customWidth="1"/>
    <col min="5" max="5" width="12.140625" style="23" customWidth="1"/>
    <col min="6" max="6" width="21.28515625" style="23" customWidth="1"/>
    <col min="7" max="7" width="12.7109375" style="23" customWidth="1"/>
    <col min="8" max="8" width="22.5703125" style="23" customWidth="1"/>
    <col min="9" max="9" width="22.85546875" style="23" customWidth="1"/>
    <col min="10" max="10" width="12.28515625" style="23" customWidth="1"/>
    <col min="11" max="11" width="11.7109375" style="23" customWidth="1"/>
    <col min="12" max="12" width="12.7109375" style="23" customWidth="1"/>
    <col min="13" max="13" width="14.140625" style="23" customWidth="1"/>
    <col min="14" max="14" width="13.85546875" style="23" customWidth="1"/>
    <col min="15" max="15" width="13.140625" style="23" customWidth="1"/>
    <col min="16" max="16" width="15.42578125" style="23" customWidth="1"/>
    <col min="17" max="17" width="16.42578125" style="23" customWidth="1"/>
    <col min="18" max="18" width="13.5703125" style="23" customWidth="1"/>
    <col min="19" max="19" width="13" style="23" customWidth="1"/>
    <col min="20" max="20" width="13.42578125" style="23" customWidth="1"/>
    <col min="21" max="22" width="13.28515625" style="23" customWidth="1"/>
    <col min="23" max="24" width="13" style="23" customWidth="1"/>
    <col min="25" max="25" width="14.140625" style="25" customWidth="1"/>
    <col min="26" max="26" width="13.140625" style="23" customWidth="1"/>
    <col min="27" max="27" width="14.140625" style="25" customWidth="1"/>
    <col min="28" max="247" width="9.140625" style="23"/>
    <col min="248" max="248" width="23.140625" style="23" customWidth="1"/>
    <col min="249" max="250" width="9.140625" style="23"/>
    <col min="251" max="251" width="13" style="23" customWidth="1"/>
    <col min="252" max="252" width="29.28515625" style="23" customWidth="1"/>
    <col min="253" max="255" width="9.140625" style="23"/>
    <col min="256" max="256" width="14.7109375" style="23" customWidth="1"/>
    <col min="257" max="257" width="13.42578125" style="23" customWidth="1"/>
    <col min="258" max="258" width="12.7109375" style="23" customWidth="1"/>
    <col min="259" max="259" width="14.140625" style="23" customWidth="1"/>
    <col min="260" max="260" width="9.140625" style="23"/>
    <col min="261" max="262" width="10.140625" style="23" bestFit="1" customWidth="1"/>
    <col min="263" max="264" width="9.28515625" style="23" bestFit="1" customWidth="1"/>
    <col min="265" max="271" width="10.140625" style="23" bestFit="1" customWidth="1"/>
    <col min="272" max="272" width="9.28515625" style="23" bestFit="1" customWidth="1"/>
    <col min="273" max="274" width="10.140625" style="23" bestFit="1" customWidth="1"/>
    <col min="275" max="277" width="9.28515625" style="23" bestFit="1" customWidth="1"/>
    <col min="278" max="280" width="10.140625" style="23" bestFit="1" customWidth="1"/>
    <col min="281" max="281" width="14.140625" style="23" customWidth="1"/>
    <col min="282" max="503" width="9.140625" style="23"/>
    <col min="504" max="504" width="23.140625" style="23" customWidth="1"/>
    <col min="505" max="506" width="9.140625" style="23"/>
    <col min="507" max="507" width="13" style="23" customWidth="1"/>
    <col min="508" max="508" width="29.28515625" style="23" customWidth="1"/>
    <col min="509" max="511" width="9.140625" style="23"/>
    <col min="512" max="512" width="14.7109375" style="23" customWidth="1"/>
    <col min="513" max="513" width="13.42578125" style="23" customWidth="1"/>
    <col min="514" max="514" width="12.7109375" style="23" customWidth="1"/>
    <col min="515" max="515" width="14.140625" style="23" customWidth="1"/>
    <col min="516" max="516" width="9.140625" style="23"/>
    <col min="517" max="518" width="10.140625" style="23" bestFit="1" customWidth="1"/>
    <col min="519" max="520" width="9.28515625" style="23" bestFit="1" customWidth="1"/>
    <col min="521" max="527" width="10.140625" style="23" bestFit="1" customWidth="1"/>
    <col min="528" max="528" width="9.28515625" style="23" bestFit="1" customWidth="1"/>
    <col min="529" max="530" width="10.140625" style="23" bestFit="1" customWidth="1"/>
    <col min="531" max="533" width="9.28515625" style="23" bestFit="1" customWidth="1"/>
    <col min="534" max="536" width="10.140625" style="23" bestFit="1" customWidth="1"/>
    <col min="537" max="537" width="14.140625" style="23" customWidth="1"/>
    <col min="538" max="759" width="9.140625" style="23"/>
    <col min="760" max="760" width="23.140625" style="23" customWidth="1"/>
    <col min="761" max="762" width="9.140625" style="23"/>
    <col min="763" max="763" width="13" style="23" customWidth="1"/>
    <col min="764" max="764" width="29.28515625" style="23" customWidth="1"/>
    <col min="765" max="767" width="9.140625" style="23"/>
    <col min="768" max="768" width="14.7109375" style="23" customWidth="1"/>
    <col min="769" max="769" width="13.42578125" style="23" customWidth="1"/>
    <col min="770" max="770" width="12.7109375" style="23" customWidth="1"/>
    <col min="771" max="771" width="14.140625" style="23" customWidth="1"/>
    <col min="772" max="772" width="9.140625" style="23"/>
    <col min="773" max="774" width="10.140625" style="23" bestFit="1" customWidth="1"/>
    <col min="775" max="776" width="9.28515625" style="23" bestFit="1" customWidth="1"/>
    <col min="777" max="783" width="10.140625" style="23" bestFit="1" customWidth="1"/>
    <col min="784" max="784" width="9.28515625" style="23" bestFit="1" customWidth="1"/>
    <col min="785" max="786" width="10.140625" style="23" bestFit="1" customWidth="1"/>
    <col min="787" max="789" width="9.28515625" style="23" bestFit="1" customWidth="1"/>
    <col min="790" max="792" width="10.140625" style="23" bestFit="1" customWidth="1"/>
    <col min="793" max="793" width="14.140625" style="23" customWidth="1"/>
    <col min="794" max="1015" width="9.140625" style="23"/>
    <col min="1016" max="1016" width="23.140625" style="23" customWidth="1"/>
    <col min="1017" max="1018" width="9.140625" style="23"/>
    <col min="1019" max="1019" width="13" style="23" customWidth="1"/>
    <col min="1020" max="1020" width="29.28515625" style="23" customWidth="1"/>
    <col min="1021" max="1023" width="9.140625" style="23"/>
    <col min="1024" max="1024" width="14.7109375" style="23" customWidth="1"/>
    <col min="1025" max="1025" width="13.42578125" style="23" customWidth="1"/>
    <col min="1026" max="1026" width="12.7109375" style="23" customWidth="1"/>
    <col min="1027" max="1027" width="14.140625" style="23" customWidth="1"/>
    <col min="1028" max="1028" width="9.140625" style="23"/>
    <col min="1029" max="1030" width="10.140625" style="23" bestFit="1" customWidth="1"/>
    <col min="1031" max="1032" width="9.28515625" style="23" bestFit="1" customWidth="1"/>
    <col min="1033" max="1039" width="10.140625" style="23" bestFit="1" customWidth="1"/>
    <col min="1040" max="1040" width="9.28515625" style="23" bestFit="1" customWidth="1"/>
    <col min="1041" max="1042" width="10.140625" style="23" bestFit="1" customWidth="1"/>
    <col min="1043" max="1045" width="9.28515625" style="23" bestFit="1" customWidth="1"/>
    <col min="1046" max="1048" width="10.140625" style="23" bestFit="1" customWidth="1"/>
    <col min="1049" max="1049" width="14.140625" style="23" customWidth="1"/>
    <col min="1050" max="1271" width="9.140625" style="23"/>
    <col min="1272" max="1272" width="23.140625" style="23" customWidth="1"/>
    <col min="1273" max="1274" width="9.140625" style="23"/>
    <col min="1275" max="1275" width="13" style="23" customWidth="1"/>
    <col min="1276" max="1276" width="29.28515625" style="23" customWidth="1"/>
    <col min="1277" max="1279" width="9.140625" style="23"/>
    <col min="1280" max="1280" width="14.7109375" style="23" customWidth="1"/>
    <col min="1281" max="1281" width="13.42578125" style="23" customWidth="1"/>
    <col min="1282" max="1282" width="12.7109375" style="23" customWidth="1"/>
    <col min="1283" max="1283" width="14.140625" style="23" customWidth="1"/>
    <col min="1284" max="1284" width="9.140625" style="23"/>
    <col min="1285" max="1286" width="10.140625" style="23" bestFit="1" customWidth="1"/>
    <col min="1287" max="1288" width="9.28515625" style="23" bestFit="1" customWidth="1"/>
    <col min="1289" max="1295" width="10.140625" style="23" bestFit="1" customWidth="1"/>
    <col min="1296" max="1296" width="9.28515625" style="23" bestFit="1" customWidth="1"/>
    <col min="1297" max="1298" width="10.140625" style="23" bestFit="1" customWidth="1"/>
    <col min="1299" max="1301" width="9.28515625" style="23" bestFit="1" customWidth="1"/>
    <col min="1302" max="1304" width="10.140625" style="23" bestFit="1" customWidth="1"/>
    <col min="1305" max="1305" width="14.140625" style="23" customWidth="1"/>
    <col min="1306" max="1527" width="9.140625" style="23"/>
    <col min="1528" max="1528" width="23.140625" style="23" customWidth="1"/>
    <col min="1529" max="1530" width="9.140625" style="23"/>
    <col min="1531" max="1531" width="13" style="23" customWidth="1"/>
    <col min="1532" max="1532" width="29.28515625" style="23" customWidth="1"/>
    <col min="1533" max="1535" width="9.140625" style="23"/>
    <col min="1536" max="1536" width="14.7109375" style="23" customWidth="1"/>
    <col min="1537" max="1537" width="13.42578125" style="23" customWidth="1"/>
    <col min="1538" max="1538" width="12.7109375" style="23" customWidth="1"/>
    <col min="1539" max="1539" width="14.140625" style="23" customWidth="1"/>
    <col min="1540" max="1540" width="9.140625" style="23"/>
    <col min="1541" max="1542" width="10.140625" style="23" bestFit="1" customWidth="1"/>
    <col min="1543" max="1544" width="9.28515625" style="23" bestFit="1" customWidth="1"/>
    <col min="1545" max="1551" width="10.140625" style="23" bestFit="1" customWidth="1"/>
    <col min="1552" max="1552" width="9.28515625" style="23" bestFit="1" customWidth="1"/>
    <col min="1553" max="1554" width="10.140625" style="23" bestFit="1" customWidth="1"/>
    <col min="1555" max="1557" width="9.28515625" style="23" bestFit="1" customWidth="1"/>
    <col min="1558" max="1560" width="10.140625" style="23" bestFit="1" customWidth="1"/>
    <col min="1561" max="1561" width="14.140625" style="23" customWidth="1"/>
    <col min="1562" max="1783" width="9.140625" style="23"/>
    <col min="1784" max="1784" width="23.140625" style="23" customWidth="1"/>
    <col min="1785" max="1786" width="9.140625" style="23"/>
    <col min="1787" max="1787" width="13" style="23" customWidth="1"/>
    <col min="1788" max="1788" width="29.28515625" style="23" customWidth="1"/>
    <col min="1789" max="1791" width="9.140625" style="23"/>
    <col min="1792" max="1792" width="14.7109375" style="23" customWidth="1"/>
    <col min="1793" max="1793" width="13.42578125" style="23" customWidth="1"/>
    <col min="1794" max="1794" width="12.7109375" style="23" customWidth="1"/>
    <col min="1795" max="1795" width="14.140625" style="23" customWidth="1"/>
    <col min="1796" max="1796" width="9.140625" style="23"/>
    <col min="1797" max="1798" width="10.140625" style="23" bestFit="1" customWidth="1"/>
    <col min="1799" max="1800" width="9.28515625" style="23" bestFit="1" customWidth="1"/>
    <col min="1801" max="1807" width="10.140625" style="23" bestFit="1" customWidth="1"/>
    <col min="1808" max="1808" width="9.28515625" style="23" bestFit="1" customWidth="1"/>
    <col min="1809" max="1810" width="10.140625" style="23" bestFit="1" customWidth="1"/>
    <col min="1811" max="1813" width="9.28515625" style="23" bestFit="1" customWidth="1"/>
    <col min="1814" max="1816" width="10.140625" style="23" bestFit="1" customWidth="1"/>
    <col min="1817" max="1817" width="14.140625" style="23" customWidth="1"/>
    <col min="1818" max="2039" width="9.140625" style="23"/>
    <col min="2040" max="2040" width="23.140625" style="23" customWidth="1"/>
    <col min="2041" max="2042" width="9.140625" style="23"/>
    <col min="2043" max="2043" width="13" style="23" customWidth="1"/>
    <col min="2044" max="2044" width="29.28515625" style="23" customWidth="1"/>
    <col min="2045" max="2047" width="9.140625" style="23"/>
    <col min="2048" max="2048" width="14.7109375" style="23" customWidth="1"/>
    <col min="2049" max="2049" width="13.42578125" style="23" customWidth="1"/>
    <col min="2050" max="2050" width="12.7109375" style="23" customWidth="1"/>
    <col min="2051" max="2051" width="14.140625" style="23" customWidth="1"/>
    <col min="2052" max="2052" width="9.140625" style="23"/>
    <col min="2053" max="2054" width="10.140625" style="23" bestFit="1" customWidth="1"/>
    <col min="2055" max="2056" width="9.28515625" style="23" bestFit="1" customWidth="1"/>
    <col min="2057" max="2063" width="10.140625" style="23" bestFit="1" customWidth="1"/>
    <col min="2064" max="2064" width="9.28515625" style="23" bestFit="1" customWidth="1"/>
    <col min="2065" max="2066" width="10.140625" style="23" bestFit="1" customWidth="1"/>
    <col min="2067" max="2069" width="9.28515625" style="23" bestFit="1" customWidth="1"/>
    <col min="2070" max="2072" width="10.140625" style="23" bestFit="1" customWidth="1"/>
    <col min="2073" max="2073" width="14.140625" style="23" customWidth="1"/>
    <col min="2074" max="2295" width="9.140625" style="23"/>
    <col min="2296" max="2296" width="23.140625" style="23" customWidth="1"/>
    <col min="2297" max="2298" width="9.140625" style="23"/>
    <col min="2299" max="2299" width="13" style="23" customWidth="1"/>
    <col min="2300" max="2300" width="29.28515625" style="23" customWidth="1"/>
    <col min="2301" max="2303" width="9.140625" style="23"/>
    <col min="2304" max="2304" width="14.7109375" style="23" customWidth="1"/>
    <col min="2305" max="2305" width="13.42578125" style="23" customWidth="1"/>
    <col min="2306" max="2306" width="12.7109375" style="23" customWidth="1"/>
    <col min="2307" max="2307" width="14.140625" style="23" customWidth="1"/>
    <col min="2308" max="2308" width="9.140625" style="23"/>
    <col min="2309" max="2310" width="10.140625" style="23" bestFit="1" customWidth="1"/>
    <col min="2311" max="2312" width="9.28515625" style="23" bestFit="1" customWidth="1"/>
    <col min="2313" max="2319" width="10.140625" style="23" bestFit="1" customWidth="1"/>
    <col min="2320" max="2320" width="9.28515625" style="23" bestFit="1" customWidth="1"/>
    <col min="2321" max="2322" width="10.140625" style="23" bestFit="1" customWidth="1"/>
    <col min="2323" max="2325" width="9.28515625" style="23" bestFit="1" customWidth="1"/>
    <col min="2326" max="2328" width="10.140625" style="23" bestFit="1" customWidth="1"/>
    <col min="2329" max="2329" width="14.140625" style="23" customWidth="1"/>
    <col min="2330" max="2551" width="9.140625" style="23"/>
    <col min="2552" max="2552" width="23.140625" style="23" customWidth="1"/>
    <col min="2553" max="2554" width="9.140625" style="23"/>
    <col min="2555" max="2555" width="13" style="23" customWidth="1"/>
    <col min="2556" max="2556" width="29.28515625" style="23" customWidth="1"/>
    <col min="2557" max="2559" width="9.140625" style="23"/>
    <col min="2560" max="2560" width="14.7109375" style="23" customWidth="1"/>
    <col min="2561" max="2561" width="13.42578125" style="23" customWidth="1"/>
    <col min="2562" max="2562" width="12.7109375" style="23" customWidth="1"/>
    <col min="2563" max="2563" width="14.140625" style="23" customWidth="1"/>
    <col min="2564" max="2564" width="9.140625" style="23"/>
    <col min="2565" max="2566" width="10.140625" style="23" bestFit="1" customWidth="1"/>
    <col min="2567" max="2568" width="9.28515625" style="23" bestFit="1" customWidth="1"/>
    <col min="2569" max="2575" width="10.140625" style="23" bestFit="1" customWidth="1"/>
    <col min="2576" max="2576" width="9.28515625" style="23" bestFit="1" customWidth="1"/>
    <col min="2577" max="2578" width="10.140625" style="23" bestFit="1" customWidth="1"/>
    <col min="2579" max="2581" width="9.28515625" style="23" bestFit="1" customWidth="1"/>
    <col min="2582" max="2584" width="10.140625" style="23" bestFit="1" customWidth="1"/>
    <col min="2585" max="2585" width="14.140625" style="23" customWidth="1"/>
    <col min="2586" max="2807" width="9.140625" style="23"/>
    <col min="2808" max="2808" width="23.140625" style="23" customWidth="1"/>
    <col min="2809" max="2810" width="9.140625" style="23"/>
    <col min="2811" max="2811" width="13" style="23" customWidth="1"/>
    <col min="2812" max="2812" width="29.28515625" style="23" customWidth="1"/>
    <col min="2813" max="2815" width="9.140625" style="23"/>
    <col min="2816" max="2816" width="14.7109375" style="23" customWidth="1"/>
    <col min="2817" max="2817" width="13.42578125" style="23" customWidth="1"/>
    <col min="2818" max="2818" width="12.7109375" style="23" customWidth="1"/>
    <col min="2819" max="2819" width="14.140625" style="23" customWidth="1"/>
    <col min="2820" max="2820" width="9.140625" style="23"/>
    <col min="2821" max="2822" width="10.140625" style="23" bestFit="1" customWidth="1"/>
    <col min="2823" max="2824" width="9.28515625" style="23" bestFit="1" customWidth="1"/>
    <col min="2825" max="2831" width="10.140625" style="23" bestFit="1" customWidth="1"/>
    <col min="2832" max="2832" width="9.28515625" style="23" bestFit="1" customWidth="1"/>
    <col min="2833" max="2834" width="10.140625" style="23" bestFit="1" customWidth="1"/>
    <col min="2835" max="2837" width="9.28515625" style="23" bestFit="1" customWidth="1"/>
    <col min="2838" max="2840" width="10.140625" style="23" bestFit="1" customWidth="1"/>
    <col min="2841" max="2841" width="14.140625" style="23" customWidth="1"/>
    <col min="2842" max="3063" width="9.140625" style="23"/>
    <col min="3064" max="3064" width="23.140625" style="23" customWidth="1"/>
    <col min="3065" max="3066" width="9.140625" style="23"/>
    <col min="3067" max="3067" width="13" style="23" customWidth="1"/>
    <col min="3068" max="3068" width="29.28515625" style="23" customWidth="1"/>
    <col min="3069" max="3071" width="9.140625" style="23"/>
    <col min="3072" max="3072" width="14.7109375" style="23" customWidth="1"/>
    <col min="3073" max="3073" width="13.42578125" style="23" customWidth="1"/>
    <col min="3074" max="3074" width="12.7109375" style="23" customWidth="1"/>
    <col min="3075" max="3075" width="14.140625" style="23" customWidth="1"/>
    <col min="3076" max="3076" width="9.140625" style="23"/>
    <col min="3077" max="3078" width="10.140625" style="23" bestFit="1" customWidth="1"/>
    <col min="3079" max="3080" width="9.28515625" style="23" bestFit="1" customWidth="1"/>
    <col min="3081" max="3087" width="10.140625" style="23" bestFit="1" customWidth="1"/>
    <col min="3088" max="3088" width="9.28515625" style="23" bestFit="1" customWidth="1"/>
    <col min="3089" max="3090" width="10.140625" style="23" bestFit="1" customWidth="1"/>
    <col min="3091" max="3093" width="9.28515625" style="23" bestFit="1" customWidth="1"/>
    <col min="3094" max="3096" width="10.140625" style="23" bestFit="1" customWidth="1"/>
    <col min="3097" max="3097" width="14.140625" style="23" customWidth="1"/>
    <col min="3098" max="3319" width="9.140625" style="23"/>
    <col min="3320" max="3320" width="23.140625" style="23" customWidth="1"/>
    <col min="3321" max="3322" width="9.140625" style="23"/>
    <col min="3323" max="3323" width="13" style="23" customWidth="1"/>
    <col min="3324" max="3324" width="29.28515625" style="23" customWidth="1"/>
    <col min="3325" max="3327" width="9.140625" style="23"/>
    <col min="3328" max="3328" width="14.7109375" style="23" customWidth="1"/>
    <col min="3329" max="3329" width="13.42578125" style="23" customWidth="1"/>
    <col min="3330" max="3330" width="12.7109375" style="23" customWidth="1"/>
    <col min="3331" max="3331" width="14.140625" style="23" customWidth="1"/>
    <col min="3332" max="3332" width="9.140625" style="23"/>
    <col min="3333" max="3334" width="10.140625" style="23" bestFit="1" customWidth="1"/>
    <col min="3335" max="3336" width="9.28515625" style="23" bestFit="1" customWidth="1"/>
    <col min="3337" max="3343" width="10.140625" style="23" bestFit="1" customWidth="1"/>
    <col min="3344" max="3344" width="9.28515625" style="23" bestFit="1" customWidth="1"/>
    <col min="3345" max="3346" width="10.140625" style="23" bestFit="1" customWidth="1"/>
    <col min="3347" max="3349" width="9.28515625" style="23" bestFit="1" customWidth="1"/>
    <col min="3350" max="3352" width="10.140625" style="23" bestFit="1" customWidth="1"/>
    <col min="3353" max="3353" width="14.140625" style="23" customWidth="1"/>
    <col min="3354" max="3575" width="9.140625" style="23"/>
    <col min="3576" max="3576" width="23.140625" style="23" customWidth="1"/>
    <col min="3577" max="3578" width="9.140625" style="23"/>
    <col min="3579" max="3579" width="13" style="23" customWidth="1"/>
    <col min="3580" max="3580" width="29.28515625" style="23" customWidth="1"/>
    <col min="3581" max="3583" width="9.140625" style="23"/>
    <col min="3584" max="3584" width="14.7109375" style="23" customWidth="1"/>
    <col min="3585" max="3585" width="13.42578125" style="23" customWidth="1"/>
    <col min="3586" max="3586" width="12.7109375" style="23" customWidth="1"/>
    <col min="3587" max="3587" width="14.140625" style="23" customWidth="1"/>
    <col min="3588" max="3588" width="9.140625" style="23"/>
    <col min="3589" max="3590" width="10.140625" style="23" bestFit="1" customWidth="1"/>
    <col min="3591" max="3592" width="9.28515625" style="23" bestFit="1" customWidth="1"/>
    <col min="3593" max="3599" width="10.140625" style="23" bestFit="1" customWidth="1"/>
    <col min="3600" max="3600" width="9.28515625" style="23" bestFit="1" customWidth="1"/>
    <col min="3601" max="3602" width="10.140625" style="23" bestFit="1" customWidth="1"/>
    <col min="3603" max="3605" width="9.28515625" style="23" bestFit="1" customWidth="1"/>
    <col min="3606" max="3608" width="10.140625" style="23" bestFit="1" customWidth="1"/>
    <col min="3609" max="3609" width="14.140625" style="23" customWidth="1"/>
    <col min="3610" max="3831" width="9.140625" style="23"/>
    <col min="3832" max="3832" width="23.140625" style="23" customWidth="1"/>
    <col min="3833" max="3834" width="9.140625" style="23"/>
    <col min="3835" max="3835" width="13" style="23" customWidth="1"/>
    <col min="3836" max="3836" width="29.28515625" style="23" customWidth="1"/>
    <col min="3837" max="3839" width="9.140625" style="23"/>
    <col min="3840" max="3840" width="14.7109375" style="23" customWidth="1"/>
    <col min="3841" max="3841" width="13.42578125" style="23" customWidth="1"/>
    <col min="3842" max="3842" width="12.7109375" style="23" customWidth="1"/>
    <col min="3843" max="3843" width="14.140625" style="23" customWidth="1"/>
    <col min="3844" max="3844" width="9.140625" style="23"/>
    <col min="3845" max="3846" width="10.140625" style="23" bestFit="1" customWidth="1"/>
    <col min="3847" max="3848" width="9.28515625" style="23" bestFit="1" customWidth="1"/>
    <col min="3849" max="3855" width="10.140625" style="23" bestFit="1" customWidth="1"/>
    <col min="3856" max="3856" width="9.28515625" style="23" bestFit="1" customWidth="1"/>
    <col min="3857" max="3858" width="10.140625" style="23" bestFit="1" customWidth="1"/>
    <col min="3859" max="3861" width="9.28515625" style="23" bestFit="1" customWidth="1"/>
    <col min="3862" max="3864" width="10.140625" style="23" bestFit="1" customWidth="1"/>
    <col min="3865" max="3865" width="14.140625" style="23" customWidth="1"/>
    <col min="3866" max="4087" width="9.140625" style="23"/>
    <col min="4088" max="4088" width="23.140625" style="23" customWidth="1"/>
    <col min="4089" max="4090" width="9.140625" style="23"/>
    <col min="4091" max="4091" width="13" style="23" customWidth="1"/>
    <col min="4092" max="4092" width="29.28515625" style="23" customWidth="1"/>
    <col min="4093" max="4095" width="9.140625" style="23"/>
    <col min="4096" max="4096" width="14.7109375" style="23" customWidth="1"/>
    <col min="4097" max="4097" width="13.42578125" style="23" customWidth="1"/>
    <col min="4098" max="4098" width="12.7109375" style="23" customWidth="1"/>
    <col min="4099" max="4099" width="14.140625" style="23" customWidth="1"/>
    <col min="4100" max="4100" width="9.140625" style="23"/>
    <col min="4101" max="4102" width="10.140625" style="23" bestFit="1" customWidth="1"/>
    <col min="4103" max="4104" width="9.28515625" style="23" bestFit="1" customWidth="1"/>
    <col min="4105" max="4111" width="10.140625" style="23" bestFit="1" customWidth="1"/>
    <col min="4112" max="4112" width="9.28515625" style="23" bestFit="1" customWidth="1"/>
    <col min="4113" max="4114" width="10.140625" style="23" bestFit="1" customWidth="1"/>
    <col min="4115" max="4117" width="9.28515625" style="23" bestFit="1" customWidth="1"/>
    <col min="4118" max="4120" width="10.140625" style="23" bestFit="1" customWidth="1"/>
    <col min="4121" max="4121" width="14.140625" style="23" customWidth="1"/>
    <col min="4122" max="4343" width="9.140625" style="23"/>
    <col min="4344" max="4344" width="23.140625" style="23" customWidth="1"/>
    <col min="4345" max="4346" width="9.140625" style="23"/>
    <col min="4347" max="4347" width="13" style="23" customWidth="1"/>
    <col min="4348" max="4348" width="29.28515625" style="23" customWidth="1"/>
    <col min="4349" max="4351" width="9.140625" style="23"/>
    <col min="4352" max="4352" width="14.7109375" style="23" customWidth="1"/>
    <col min="4353" max="4353" width="13.42578125" style="23" customWidth="1"/>
    <col min="4354" max="4354" width="12.7109375" style="23" customWidth="1"/>
    <col min="4355" max="4355" width="14.140625" style="23" customWidth="1"/>
    <col min="4356" max="4356" width="9.140625" style="23"/>
    <col min="4357" max="4358" width="10.140625" style="23" bestFit="1" customWidth="1"/>
    <col min="4359" max="4360" width="9.28515625" style="23" bestFit="1" customWidth="1"/>
    <col min="4361" max="4367" width="10.140625" style="23" bestFit="1" customWidth="1"/>
    <col min="4368" max="4368" width="9.28515625" style="23" bestFit="1" customWidth="1"/>
    <col min="4369" max="4370" width="10.140625" style="23" bestFit="1" customWidth="1"/>
    <col min="4371" max="4373" width="9.28515625" style="23" bestFit="1" customWidth="1"/>
    <col min="4374" max="4376" width="10.140625" style="23" bestFit="1" customWidth="1"/>
    <col min="4377" max="4377" width="14.140625" style="23" customWidth="1"/>
    <col min="4378" max="4599" width="9.140625" style="23"/>
    <col min="4600" max="4600" width="23.140625" style="23" customWidth="1"/>
    <col min="4601" max="4602" width="9.140625" style="23"/>
    <col min="4603" max="4603" width="13" style="23" customWidth="1"/>
    <col min="4604" max="4604" width="29.28515625" style="23" customWidth="1"/>
    <col min="4605" max="4607" width="9.140625" style="23"/>
    <col min="4608" max="4608" width="14.7109375" style="23" customWidth="1"/>
    <col min="4609" max="4609" width="13.42578125" style="23" customWidth="1"/>
    <col min="4610" max="4610" width="12.7109375" style="23" customWidth="1"/>
    <col min="4611" max="4611" width="14.140625" style="23" customWidth="1"/>
    <col min="4612" max="4612" width="9.140625" style="23"/>
    <col min="4613" max="4614" width="10.140625" style="23" bestFit="1" customWidth="1"/>
    <col min="4615" max="4616" width="9.28515625" style="23" bestFit="1" customWidth="1"/>
    <col min="4617" max="4623" width="10.140625" style="23" bestFit="1" customWidth="1"/>
    <col min="4624" max="4624" width="9.28515625" style="23" bestFit="1" customWidth="1"/>
    <col min="4625" max="4626" width="10.140625" style="23" bestFit="1" customWidth="1"/>
    <col min="4627" max="4629" width="9.28515625" style="23" bestFit="1" customWidth="1"/>
    <col min="4630" max="4632" width="10.140625" style="23" bestFit="1" customWidth="1"/>
    <col min="4633" max="4633" width="14.140625" style="23" customWidth="1"/>
    <col min="4634" max="4855" width="9.140625" style="23"/>
    <col min="4856" max="4856" width="23.140625" style="23" customWidth="1"/>
    <col min="4857" max="4858" width="9.140625" style="23"/>
    <col min="4859" max="4859" width="13" style="23" customWidth="1"/>
    <col min="4860" max="4860" width="29.28515625" style="23" customWidth="1"/>
    <col min="4861" max="4863" width="9.140625" style="23"/>
    <col min="4864" max="4864" width="14.7109375" style="23" customWidth="1"/>
    <col min="4865" max="4865" width="13.42578125" style="23" customWidth="1"/>
    <col min="4866" max="4866" width="12.7109375" style="23" customWidth="1"/>
    <col min="4867" max="4867" width="14.140625" style="23" customWidth="1"/>
    <col min="4868" max="4868" width="9.140625" style="23"/>
    <col min="4869" max="4870" width="10.140625" style="23" bestFit="1" customWidth="1"/>
    <col min="4871" max="4872" width="9.28515625" style="23" bestFit="1" customWidth="1"/>
    <col min="4873" max="4879" width="10.140625" style="23" bestFit="1" customWidth="1"/>
    <col min="4880" max="4880" width="9.28515625" style="23" bestFit="1" customWidth="1"/>
    <col min="4881" max="4882" width="10.140625" style="23" bestFit="1" customWidth="1"/>
    <col min="4883" max="4885" width="9.28515625" style="23" bestFit="1" customWidth="1"/>
    <col min="4886" max="4888" width="10.140625" style="23" bestFit="1" customWidth="1"/>
    <col min="4889" max="4889" width="14.140625" style="23" customWidth="1"/>
    <col min="4890" max="5111" width="9.140625" style="23"/>
    <col min="5112" max="5112" width="23.140625" style="23" customWidth="1"/>
    <col min="5113" max="5114" width="9.140625" style="23"/>
    <col min="5115" max="5115" width="13" style="23" customWidth="1"/>
    <col min="5116" max="5116" width="29.28515625" style="23" customWidth="1"/>
    <col min="5117" max="5119" width="9.140625" style="23"/>
    <col min="5120" max="5120" width="14.7109375" style="23" customWidth="1"/>
    <col min="5121" max="5121" width="13.42578125" style="23" customWidth="1"/>
    <col min="5122" max="5122" width="12.7109375" style="23" customWidth="1"/>
    <col min="5123" max="5123" width="14.140625" style="23" customWidth="1"/>
    <col min="5124" max="5124" width="9.140625" style="23"/>
    <col min="5125" max="5126" width="10.140625" style="23" bestFit="1" customWidth="1"/>
    <col min="5127" max="5128" width="9.28515625" style="23" bestFit="1" customWidth="1"/>
    <col min="5129" max="5135" width="10.140625" style="23" bestFit="1" customWidth="1"/>
    <col min="5136" max="5136" width="9.28515625" style="23" bestFit="1" customWidth="1"/>
    <col min="5137" max="5138" width="10.140625" style="23" bestFit="1" customWidth="1"/>
    <col min="5139" max="5141" width="9.28515625" style="23" bestFit="1" customWidth="1"/>
    <col min="5142" max="5144" width="10.140625" style="23" bestFit="1" customWidth="1"/>
    <col min="5145" max="5145" width="14.140625" style="23" customWidth="1"/>
    <col min="5146" max="5367" width="9.140625" style="23"/>
    <col min="5368" max="5368" width="23.140625" style="23" customWidth="1"/>
    <col min="5369" max="5370" width="9.140625" style="23"/>
    <col min="5371" max="5371" width="13" style="23" customWidth="1"/>
    <col min="5372" max="5372" width="29.28515625" style="23" customWidth="1"/>
    <col min="5373" max="5375" width="9.140625" style="23"/>
    <col min="5376" max="5376" width="14.7109375" style="23" customWidth="1"/>
    <col min="5377" max="5377" width="13.42578125" style="23" customWidth="1"/>
    <col min="5378" max="5378" width="12.7109375" style="23" customWidth="1"/>
    <col min="5379" max="5379" width="14.140625" style="23" customWidth="1"/>
    <col min="5380" max="5380" width="9.140625" style="23"/>
    <col min="5381" max="5382" width="10.140625" style="23" bestFit="1" customWidth="1"/>
    <col min="5383" max="5384" width="9.28515625" style="23" bestFit="1" customWidth="1"/>
    <col min="5385" max="5391" width="10.140625" style="23" bestFit="1" customWidth="1"/>
    <col min="5392" max="5392" width="9.28515625" style="23" bestFit="1" customWidth="1"/>
    <col min="5393" max="5394" width="10.140625" style="23" bestFit="1" customWidth="1"/>
    <col min="5395" max="5397" width="9.28515625" style="23" bestFit="1" customWidth="1"/>
    <col min="5398" max="5400" width="10.140625" style="23" bestFit="1" customWidth="1"/>
    <col min="5401" max="5401" width="14.140625" style="23" customWidth="1"/>
    <col min="5402" max="5623" width="9.140625" style="23"/>
    <col min="5624" max="5624" width="23.140625" style="23" customWidth="1"/>
    <col min="5625" max="5626" width="9.140625" style="23"/>
    <col min="5627" max="5627" width="13" style="23" customWidth="1"/>
    <col min="5628" max="5628" width="29.28515625" style="23" customWidth="1"/>
    <col min="5629" max="5631" width="9.140625" style="23"/>
    <col min="5632" max="5632" width="14.7109375" style="23" customWidth="1"/>
    <col min="5633" max="5633" width="13.42578125" style="23" customWidth="1"/>
    <col min="5634" max="5634" width="12.7109375" style="23" customWidth="1"/>
    <col min="5635" max="5635" width="14.140625" style="23" customWidth="1"/>
    <col min="5636" max="5636" width="9.140625" style="23"/>
    <col min="5637" max="5638" width="10.140625" style="23" bestFit="1" customWidth="1"/>
    <col min="5639" max="5640" width="9.28515625" style="23" bestFit="1" customWidth="1"/>
    <col min="5641" max="5647" width="10.140625" style="23" bestFit="1" customWidth="1"/>
    <col min="5648" max="5648" width="9.28515625" style="23" bestFit="1" customWidth="1"/>
    <col min="5649" max="5650" width="10.140625" style="23" bestFit="1" customWidth="1"/>
    <col min="5651" max="5653" width="9.28515625" style="23" bestFit="1" customWidth="1"/>
    <col min="5654" max="5656" width="10.140625" style="23" bestFit="1" customWidth="1"/>
    <col min="5657" max="5657" width="14.140625" style="23" customWidth="1"/>
    <col min="5658" max="5879" width="9.140625" style="23"/>
    <col min="5880" max="5880" width="23.140625" style="23" customWidth="1"/>
    <col min="5881" max="5882" width="9.140625" style="23"/>
    <col min="5883" max="5883" width="13" style="23" customWidth="1"/>
    <col min="5884" max="5884" width="29.28515625" style="23" customWidth="1"/>
    <col min="5885" max="5887" width="9.140625" style="23"/>
    <col min="5888" max="5888" width="14.7109375" style="23" customWidth="1"/>
    <col min="5889" max="5889" width="13.42578125" style="23" customWidth="1"/>
    <col min="5890" max="5890" width="12.7109375" style="23" customWidth="1"/>
    <col min="5891" max="5891" width="14.140625" style="23" customWidth="1"/>
    <col min="5892" max="5892" width="9.140625" style="23"/>
    <col min="5893" max="5894" width="10.140625" style="23" bestFit="1" customWidth="1"/>
    <col min="5895" max="5896" width="9.28515625" style="23" bestFit="1" customWidth="1"/>
    <col min="5897" max="5903" width="10.140625" style="23" bestFit="1" customWidth="1"/>
    <col min="5904" max="5904" width="9.28515625" style="23" bestFit="1" customWidth="1"/>
    <col min="5905" max="5906" width="10.140625" style="23" bestFit="1" customWidth="1"/>
    <col min="5907" max="5909" width="9.28515625" style="23" bestFit="1" customWidth="1"/>
    <col min="5910" max="5912" width="10.140625" style="23" bestFit="1" customWidth="1"/>
    <col min="5913" max="5913" width="14.140625" style="23" customWidth="1"/>
    <col min="5914" max="6135" width="9.140625" style="23"/>
    <col min="6136" max="6136" width="23.140625" style="23" customWidth="1"/>
    <col min="6137" max="6138" width="9.140625" style="23"/>
    <col min="6139" max="6139" width="13" style="23" customWidth="1"/>
    <col min="6140" max="6140" width="29.28515625" style="23" customWidth="1"/>
    <col min="6141" max="6143" width="9.140625" style="23"/>
    <col min="6144" max="6144" width="14.7109375" style="23" customWidth="1"/>
    <col min="6145" max="6145" width="13.42578125" style="23" customWidth="1"/>
    <col min="6146" max="6146" width="12.7109375" style="23" customWidth="1"/>
    <col min="6147" max="6147" width="14.140625" style="23" customWidth="1"/>
    <col min="6148" max="6148" width="9.140625" style="23"/>
    <col min="6149" max="6150" width="10.140625" style="23" bestFit="1" customWidth="1"/>
    <col min="6151" max="6152" width="9.28515625" style="23" bestFit="1" customWidth="1"/>
    <col min="6153" max="6159" width="10.140625" style="23" bestFit="1" customWidth="1"/>
    <col min="6160" max="6160" width="9.28515625" style="23" bestFit="1" customWidth="1"/>
    <col min="6161" max="6162" width="10.140625" style="23" bestFit="1" customWidth="1"/>
    <col min="6163" max="6165" width="9.28515625" style="23" bestFit="1" customWidth="1"/>
    <col min="6166" max="6168" width="10.140625" style="23" bestFit="1" customWidth="1"/>
    <col min="6169" max="6169" width="14.140625" style="23" customWidth="1"/>
    <col min="6170" max="6391" width="9.140625" style="23"/>
    <col min="6392" max="6392" width="23.140625" style="23" customWidth="1"/>
    <col min="6393" max="6394" width="9.140625" style="23"/>
    <col min="6395" max="6395" width="13" style="23" customWidth="1"/>
    <col min="6396" max="6396" width="29.28515625" style="23" customWidth="1"/>
    <col min="6397" max="6399" width="9.140625" style="23"/>
    <col min="6400" max="6400" width="14.7109375" style="23" customWidth="1"/>
    <col min="6401" max="6401" width="13.42578125" style="23" customWidth="1"/>
    <col min="6402" max="6402" width="12.7109375" style="23" customWidth="1"/>
    <col min="6403" max="6403" width="14.140625" style="23" customWidth="1"/>
    <col min="6404" max="6404" width="9.140625" style="23"/>
    <col min="6405" max="6406" width="10.140625" style="23" bestFit="1" customWidth="1"/>
    <col min="6407" max="6408" width="9.28515625" style="23" bestFit="1" customWidth="1"/>
    <col min="6409" max="6415" width="10.140625" style="23" bestFit="1" customWidth="1"/>
    <col min="6416" max="6416" width="9.28515625" style="23" bestFit="1" customWidth="1"/>
    <col min="6417" max="6418" width="10.140625" style="23" bestFit="1" customWidth="1"/>
    <col min="6419" max="6421" width="9.28515625" style="23" bestFit="1" customWidth="1"/>
    <col min="6422" max="6424" width="10.140625" style="23" bestFit="1" customWidth="1"/>
    <col min="6425" max="6425" width="14.140625" style="23" customWidth="1"/>
    <col min="6426" max="6647" width="9.140625" style="23"/>
    <col min="6648" max="6648" width="23.140625" style="23" customWidth="1"/>
    <col min="6649" max="6650" width="9.140625" style="23"/>
    <col min="6651" max="6651" width="13" style="23" customWidth="1"/>
    <col min="6652" max="6652" width="29.28515625" style="23" customWidth="1"/>
    <col min="6653" max="6655" width="9.140625" style="23"/>
    <col min="6656" max="6656" width="14.7109375" style="23" customWidth="1"/>
    <col min="6657" max="6657" width="13.42578125" style="23" customWidth="1"/>
    <col min="6658" max="6658" width="12.7109375" style="23" customWidth="1"/>
    <col min="6659" max="6659" width="14.140625" style="23" customWidth="1"/>
    <col min="6660" max="6660" width="9.140625" style="23"/>
    <col min="6661" max="6662" width="10.140625" style="23" bestFit="1" customWidth="1"/>
    <col min="6663" max="6664" width="9.28515625" style="23" bestFit="1" customWidth="1"/>
    <col min="6665" max="6671" width="10.140625" style="23" bestFit="1" customWidth="1"/>
    <col min="6672" max="6672" width="9.28515625" style="23" bestFit="1" customWidth="1"/>
    <col min="6673" max="6674" width="10.140625" style="23" bestFit="1" customWidth="1"/>
    <col min="6675" max="6677" width="9.28515625" style="23" bestFit="1" customWidth="1"/>
    <col min="6678" max="6680" width="10.140625" style="23" bestFit="1" customWidth="1"/>
    <col min="6681" max="6681" width="14.140625" style="23" customWidth="1"/>
    <col min="6682" max="6903" width="9.140625" style="23"/>
    <col min="6904" max="6904" width="23.140625" style="23" customWidth="1"/>
    <col min="6905" max="6906" width="9.140625" style="23"/>
    <col min="6907" max="6907" width="13" style="23" customWidth="1"/>
    <col min="6908" max="6908" width="29.28515625" style="23" customWidth="1"/>
    <col min="6909" max="6911" width="9.140625" style="23"/>
    <col min="6912" max="6912" width="14.7109375" style="23" customWidth="1"/>
    <col min="6913" max="6913" width="13.42578125" style="23" customWidth="1"/>
    <col min="6914" max="6914" width="12.7109375" style="23" customWidth="1"/>
    <col min="6915" max="6915" width="14.140625" style="23" customWidth="1"/>
    <col min="6916" max="6916" width="9.140625" style="23"/>
    <col min="6917" max="6918" width="10.140625" style="23" bestFit="1" customWidth="1"/>
    <col min="6919" max="6920" width="9.28515625" style="23" bestFit="1" customWidth="1"/>
    <col min="6921" max="6927" width="10.140625" style="23" bestFit="1" customWidth="1"/>
    <col min="6928" max="6928" width="9.28515625" style="23" bestFit="1" customWidth="1"/>
    <col min="6929" max="6930" width="10.140625" style="23" bestFit="1" customWidth="1"/>
    <col min="6931" max="6933" width="9.28515625" style="23" bestFit="1" customWidth="1"/>
    <col min="6934" max="6936" width="10.140625" style="23" bestFit="1" customWidth="1"/>
    <col min="6937" max="6937" width="14.140625" style="23" customWidth="1"/>
    <col min="6938" max="7159" width="9.140625" style="23"/>
    <col min="7160" max="7160" width="23.140625" style="23" customWidth="1"/>
    <col min="7161" max="7162" width="9.140625" style="23"/>
    <col min="7163" max="7163" width="13" style="23" customWidth="1"/>
    <col min="7164" max="7164" width="29.28515625" style="23" customWidth="1"/>
    <col min="7165" max="7167" width="9.140625" style="23"/>
    <col min="7168" max="7168" width="14.7109375" style="23" customWidth="1"/>
    <col min="7169" max="7169" width="13.42578125" style="23" customWidth="1"/>
    <col min="7170" max="7170" width="12.7109375" style="23" customWidth="1"/>
    <col min="7171" max="7171" width="14.140625" style="23" customWidth="1"/>
    <col min="7172" max="7172" width="9.140625" style="23"/>
    <col min="7173" max="7174" width="10.140625" style="23" bestFit="1" customWidth="1"/>
    <col min="7175" max="7176" width="9.28515625" style="23" bestFit="1" customWidth="1"/>
    <col min="7177" max="7183" width="10.140625" style="23" bestFit="1" customWidth="1"/>
    <col min="7184" max="7184" width="9.28515625" style="23" bestFit="1" customWidth="1"/>
    <col min="7185" max="7186" width="10.140625" style="23" bestFit="1" customWidth="1"/>
    <col min="7187" max="7189" width="9.28515625" style="23" bestFit="1" customWidth="1"/>
    <col min="7190" max="7192" width="10.140625" style="23" bestFit="1" customWidth="1"/>
    <col min="7193" max="7193" width="14.140625" style="23" customWidth="1"/>
    <col min="7194" max="7415" width="9.140625" style="23"/>
    <col min="7416" max="7416" width="23.140625" style="23" customWidth="1"/>
    <col min="7417" max="7418" width="9.140625" style="23"/>
    <col min="7419" max="7419" width="13" style="23" customWidth="1"/>
    <col min="7420" max="7420" width="29.28515625" style="23" customWidth="1"/>
    <col min="7421" max="7423" width="9.140625" style="23"/>
    <col min="7424" max="7424" width="14.7109375" style="23" customWidth="1"/>
    <col min="7425" max="7425" width="13.42578125" style="23" customWidth="1"/>
    <col min="7426" max="7426" width="12.7109375" style="23" customWidth="1"/>
    <col min="7427" max="7427" width="14.140625" style="23" customWidth="1"/>
    <col min="7428" max="7428" width="9.140625" style="23"/>
    <col min="7429" max="7430" width="10.140625" style="23" bestFit="1" customWidth="1"/>
    <col min="7431" max="7432" width="9.28515625" style="23" bestFit="1" customWidth="1"/>
    <col min="7433" max="7439" width="10.140625" style="23" bestFit="1" customWidth="1"/>
    <col min="7440" max="7440" width="9.28515625" style="23" bestFit="1" customWidth="1"/>
    <col min="7441" max="7442" width="10.140625" style="23" bestFit="1" customWidth="1"/>
    <col min="7443" max="7445" width="9.28515625" style="23" bestFit="1" customWidth="1"/>
    <col min="7446" max="7448" width="10.140625" style="23" bestFit="1" customWidth="1"/>
    <col min="7449" max="7449" width="14.140625" style="23" customWidth="1"/>
    <col min="7450" max="7671" width="9.140625" style="23"/>
    <col min="7672" max="7672" width="23.140625" style="23" customWidth="1"/>
    <col min="7673" max="7674" width="9.140625" style="23"/>
    <col min="7675" max="7675" width="13" style="23" customWidth="1"/>
    <col min="7676" max="7676" width="29.28515625" style="23" customWidth="1"/>
    <col min="7677" max="7679" width="9.140625" style="23"/>
    <col min="7680" max="7680" width="14.7109375" style="23" customWidth="1"/>
    <col min="7681" max="7681" width="13.42578125" style="23" customWidth="1"/>
    <col min="7682" max="7682" width="12.7109375" style="23" customWidth="1"/>
    <col min="7683" max="7683" width="14.140625" style="23" customWidth="1"/>
    <col min="7684" max="7684" width="9.140625" style="23"/>
    <col min="7685" max="7686" width="10.140625" style="23" bestFit="1" customWidth="1"/>
    <col min="7687" max="7688" width="9.28515625" style="23" bestFit="1" customWidth="1"/>
    <col min="7689" max="7695" width="10.140625" style="23" bestFit="1" customWidth="1"/>
    <col min="7696" max="7696" width="9.28515625" style="23" bestFit="1" customWidth="1"/>
    <col min="7697" max="7698" width="10.140625" style="23" bestFit="1" customWidth="1"/>
    <col min="7699" max="7701" width="9.28515625" style="23" bestFit="1" customWidth="1"/>
    <col min="7702" max="7704" width="10.140625" style="23" bestFit="1" customWidth="1"/>
    <col min="7705" max="7705" width="14.140625" style="23" customWidth="1"/>
    <col min="7706" max="7927" width="9.140625" style="23"/>
    <col min="7928" max="7928" width="23.140625" style="23" customWidth="1"/>
    <col min="7929" max="7930" width="9.140625" style="23"/>
    <col min="7931" max="7931" width="13" style="23" customWidth="1"/>
    <col min="7932" max="7932" width="29.28515625" style="23" customWidth="1"/>
    <col min="7933" max="7935" width="9.140625" style="23"/>
    <col min="7936" max="7936" width="14.7109375" style="23" customWidth="1"/>
    <col min="7937" max="7937" width="13.42578125" style="23" customWidth="1"/>
    <col min="7938" max="7938" width="12.7109375" style="23" customWidth="1"/>
    <col min="7939" max="7939" width="14.140625" style="23" customWidth="1"/>
    <col min="7940" max="7940" width="9.140625" style="23"/>
    <col min="7941" max="7942" width="10.140625" style="23" bestFit="1" customWidth="1"/>
    <col min="7943" max="7944" width="9.28515625" style="23" bestFit="1" customWidth="1"/>
    <col min="7945" max="7951" width="10.140625" style="23" bestFit="1" customWidth="1"/>
    <col min="7952" max="7952" width="9.28515625" style="23" bestFit="1" customWidth="1"/>
    <col min="7953" max="7954" width="10.140625" style="23" bestFit="1" customWidth="1"/>
    <col min="7955" max="7957" width="9.28515625" style="23" bestFit="1" customWidth="1"/>
    <col min="7958" max="7960" width="10.140625" style="23" bestFit="1" customWidth="1"/>
    <col min="7961" max="7961" width="14.140625" style="23" customWidth="1"/>
    <col min="7962" max="8183" width="9.140625" style="23"/>
    <col min="8184" max="8184" width="23.140625" style="23" customWidth="1"/>
    <col min="8185" max="8186" width="9.140625" style="23"/>
    <col min="8187" max="8187" width="13" style="23" customWidth="1"/>
    <col min="8188" max="8188" width="29.28515625" style="23" customWidth="1"/>
    <col min="8189" max="8191" width="9.140625" style="23"/>
    <col min="8192" max="8192" width="14.7109375" style="23" customWidth="1"/>
    <col min="8193" max="8193" width="13.42578125" style="23" customWidth="1"/>
    <col min="8194" max="8194" width="12.7109375" style="23" customWidth="1"/>
    <col min="8195" max="8195" width="14.140625" style="23" customWidth="1"/>
    <col min="8196" max="8196" width="9.140625" style="23"/>
    <col min="8197" max="8198" width="10.140625" style="23" bestFit="1" customWidth="1"/>
    <col min="8199" max="8200" width="9.28515625" style="23" bestFit="1" customWidth="1"/>
    <col min="8201" max="8207" width="10.140625" style="23" bestFit="1" customWidth="1"/>
    <col min="8208" max="8208" width="9.28515625" style="23" bestFit="1" customWidth="1"/>
    <col min="8209" max="8210" width="10.140625" style="23" bestFit="1" customWidth="1"/>
    <col min="8211" max="8213" width="9.28515625" style="23" bestFit="1" customWidth="1"/>
    <col min="8214" max="8216" width="10.140625" style="23" bestFit="1" customWidth="1"/>
    <col min="8217" max="8217" width="14.140625" style="23" customWidth="1"/>
    <col min="8218" max="8439" width="9.140625" style="23"/>
    <col min="8440" max="8440" width="23.140625" style="23" customWidth="1"/>
    <col min="8441" max="8442" width="9.140625" style="23"/>
    <col min="8443" max="8443" width="13" style="23" customWidth="1"/>
    <col min="8444" max="8444" width="29.28515625" style="23" customWidth="1"/>
    <col min="8445" max="8447" width="9.140625" style="23"/>
    <col min="8448" max="8448" width="14.7109375" style="23" customWidth="1"/>
    <col min="8449" max="8449" width="13.42578125" style="23" customWidth="1"/>
    <col min="8450" max="8450" width="12.7109375" style="23" customWidth="1"/>
    <col min="8451" max="8451" width="14.140625" style="23" customWidth="1"/>
    <col min="8452" max="8452" width="9.140625" style="23"/>
    <col min="8453" max="8454" width="10.140625" style="23" bestFit="1" customWidth="1"/>
    <col min="8455" max="8456" width="9.28515625" style="23" bestFit="1" customWidth="1"/>
    <col min="8457" max="8463" width="10.140625" style="23" bestFit="1" customWidth="1"/>
    <col min="8464" max="8464" width="9.28515625" style="23" bestFit="1" customWidth="1"/>
    <col min="8465" max="8466" width="10.140625" style="23" bestFit="1" customWidth="1"/>
    <col min="8467" max="8469" width="9.28515625" style="23" bestFit="1" customWidth="1"/>
    <col min="8470" max="8472" width="10.140625" style="23" bestFit="1" customWidth="1"/>
    <col min="8473" max="8473" width="14.140625" style="23" customWidth="1"/>
    <col min="8474" max="8695" width="9.140625" style="23"/>
    <col min="8696" max="8696" width="23.140625" style="23" customWidth="1"/>
    <col min="8697" max="8698" width="9.140625" style="23"/>
    <col min="8699" max="8699" width="13" style="23" customWidth="1"/>
    <col min="8700" max="8700" width="29.28515625" style="23" customWidth="1"/>
    <col min="8701" max="8703" width="9.140625" style="23"/>
    <col min="8704" max="8704" width="14.7109375" style="23" customWidth="1"/>
    <col min="8705" max="8705" width="13.42578125" style="23" customWidth="1"/>
    <col min="8706" max="8706" width="12.7109375" style="23" customWidth="1"/>
    <col min="8707" max="8707" width="14.140625" style="23" customWidth="1"/>
    <col min="8708" max="8708" width="9.140625" style="23"/>
    <col min="8709" max="8710" width="10.140625" style="23" bestFit="1" customWidth="1"/>
    <col min="8711" max="8712" width="9.28515625" style="23" bestFit="1" customWidth="1"/>
    <col min="8713" max="8719" width="10.140625" style="23" bestFit="1" customWidth="1"/>
    <col min="8720" max="8720" width="9.28515625" style="23" bestFit="1" customWidth="1"/>
    <col min="8721" max="8722" width="10.140625" style="23" bestFit="1" customWidth="1"/>
    <col min="8723" max="8725" width="9.28515625" style="23" bestFit="1" customWidth="1"/>
    <col min="8726" max="8728" width="10.140625" style="23" bestFit="1" customWidth="1"/>
    <col min="8729" max="8729" width="14.140625" style="23" customWidth="1"/>
    <col min="8730" max="8951" width="9.140625" style="23"/>
    <col min="8952" max="8952" width="23.140625" style="23" customWidth="1"/>
    <col min="8953" max="8954" width="9.140625" style="23"/>
    <col min="8955" max="8955" width="13" style="23" customWidth="1"/>
    <col min="8956" max="8956" width="29.28515625" style="23" customWidth="1"/>
    <col min="8957" max="8959" width="9.140625" style="23"/>
    <col min="8960" max="8960" width="14.7109375" style="23" customWidth="1"/>
    <col min="8961" max="8961" width="13.42578125" style="23" customWidth="1"/>
    <col min="8962" max="8962" width="12.7109375" style="23" customWidth="1"/>
    <col min="8963" max="8963" width="14.140625" style="23" customWidth="1"/>
    <col min="8964" max="8964" width="9.140625" style="23"/>
    <col min="8965" max="8966" width="10.140625" style="23" bestFit="1" customWidth="1"/>
    <col min="8967" max="8968" width="9.28515625" style="23" bestFit="1" customWidth="1"/>
    <col min="8969" max="8975" width="10.140625" style="23" bestFit="1" customWidth="1"/>
    <col min="8976" max="8976" width="9.28515625" style="23" bestFit="1" customWidth="1"/>
    <col min="8977" max="8978" width="10.140625" style="23" bestFit="1" customWidth="1"/>
    <col min="8979" max="8981" width="9.28515625" style="23" bestFit="1" customWidth="1"/>
    <col min="8982" max="8984" width="10.140625" style="23" bestFit="1" customWidth="1"/>
    <col min="8985" max="8985" width="14.140625" style="23" customWidth="1"/>
    <col min="8986" max="9207" width="9.140625" style="23"/>
    <col min="9208" max="9208" width="23.140625" style="23" customWidth="1"/>
    <col min="9209" max="9210" width="9.140625" style="23"/>
    <col min="9211" max="9211" width="13" style="23" customWidth="1"/>
    <col min="9212" max="9212" width="29.28515625" style="23" customWidth="1"/>
    <col min="9213" max="9215" width="9.140625" style="23"/>
    <col min="9216" max="9216" width="14.7109375" style="23" customWidth="1"/>
    <col min="9217" max="9217" width="13.42578125" style="23" customWidth="1"/>
    <col min="9218" max="9218" width="12.7109375" style="23" customWidth="1"/>
    <col min="9219" max="9219" width="14.140625" style="23" customWidth="1"/>
    <col min="9220" max="9220" width="9.140625" style="23"/>
    <col min="9221" max="9222" width="10.140625" style="23" bestFit="1" customWidth="1"/>
    <col min="9223" max="9224" width="9.28515625" style="23" bestFit="1" customWidth="1"/>
    <col min="9225" max="9231" width="10.140625" style="23" bestFit="1" customWidth="1"/>
    <col min="9232" max="9232" width="9.28515625" style="23" bestFit="1" customWidth="1"/>
    <col min="9233" max="9234" width="10.140625" style="23" bestFit="1" customWidth="1"/>
    <col min="9235" max="9237" width="9.28515625" style="23" bestFit="1" customWidth="1"/>
    <col min="9238" max="9240" width="10.140625" style="23" bestFit="1" customWidth="1"/>
    <col min="9241" max="9241" width="14.140625" style="23" customWidth="1"/>
    <col min="9242" max="9463" width="9.140625" style="23"/>
    <col min="9464" max="9464" width="23.140625" style="23" customWidth="1"/>
    <col min="9465" max="9466" width="9.140625" style="23"/>
    <col min="9467" max="9467" width="13" style="23" customWidth="1"/>
    <col min="9468" max="9468" width="29.28515625" style="23" customWidth="1"/>
    <col min="9469" max="9471" width="9.140625" style="23"/>
    <col min="9472" max="9472" width="14.7109375" style="23" customWidth="1"/>
    <col min="9473" max="9473" width="13.42578125" style="23" customWidth="1"/>
    <col min="9474" max="9474" width="12.7109375" style="23" customWidth="1"/>
    <col min="9475" max="9475" width="14.140625" style="23" customWidth="1"/>
    <col min="9476" max="9476" width="9.140625" style="23"/>
    <col min="9477" max="9478" width="10.140625" style="23" bestFit="1" customWidth="1"/>
    <col min="9479" max="9480" width="9.28515625" style="23" bestFit="1" customWidth="1"/>
    <col min="9481" max="9487" width="10.140625" style="23" bestFit="1" customWidth="1"/>
    <col min="9488" max="9488" width="9.28515625" style="23" bestFit="1" customWidth="1"/>
    <col min="9489" max="9490" width="10.140625" style="23" bestFit="1" customWidth="1"/>
    <col min="9491" max="9493" width="9.28515625" style="23" bestFit="1" customWidth="1"/>
    <col min="9494" max="9496" width="10.140625" style="23" bestFit="1" customWidth="1"/>
    <col min="9497" max="9497" width="14.140625" style="23" customWidth="1"/>
    <col min="9498" max="9719" width="9.140625" style="23"/>
    <col min="9720" max="9720" width="23.140625" style="23" customWidth="1"/>
    <col min="9721" max="9722" width="9.140625" style="23"/>
    <col min="9723" max="9723" width="13" style="23" customWidth="1"/>
    <col min="9724" max="9724" width="29.28515625" style="23" customWidth="1"/>
    <col min="9725" max="9727" width="9.140625" style="23"/>
    <col min="9728" max="9728" width="14.7109375" style="23" customWidth="1"/>
    <col min="9729" max="9729" width="13.42578125" style="23" customWidth="1"/>
    <col min="9730" max="9730" width="12.7109375" style="23" customWidth="1"/>
    <col min="9731" max="9731" width="14.140625" style="23" customWidth="1"/>
    <col min="9732" max="9732" width="9.140625" style="23"/>
    <col min="9733" max="9734" width="10.140625" style="23" bestFit="1" customWidth="1"/>
    <col min="9735" max="9736" width="9.28515625" style="23" bestFit="1" customWidth="1"/>
    <col min="9737" max="9743" width="10.140625" style="23" bestFit="1" customWidth="1"/>
    <col min="9744" max="9744" width="9.28515625" style="23" bestFit="1" customWidth="1"/>
    <col min="9745" max="9746" width="10.140625" style="23" bestFit="1" customWidth="1"/>
    <col min="9747" max="9749" width="9.28515625" style="23" bestFit="1" customWidth="1"/>
    <col min="9750" max="9752" width="10.140625" style="23" bestFit="1" customWidth="1"/>
    <col min="9753" max="9753" width="14.140625" style="23" customWidth="1"/>
    <col min="9754" max="9975" width="9.140625" style="23"/>
    <col min="9976" max="9976" width="23.140625" style="23" customWidth="1"/>
    <col min="9977" max="9978" width="9.140625" style="23"/>
    <col min="9979" max="9979" width="13" style="23" customWidth="1"/>
    <col min="9980" max="9980" width="29.28515625" style="23" customWidth="1"/>
    <col min="9981" max="9983" width="9.140625" style="23"/>
    <col min="9984" max="9984" width="14.7109375" style="23" customWidth="1"/>
    <col min="9985" max="9985" width="13.42578125" style="23" customWidth="1"/>
    <col min="9986" max="9986" width="12.7109375" style="23" customWidth="1"/>
    <col min="9987" max="9987" width="14.140625" style="23" customWidth="1"/>
    <col min="9988" max="9988" width="9.140625" style="23"/>
    <col min="9989" max="9990" width="10.140625" style="23" bestFit="1" customWidth="1"/>
    <col min="9991" max="9992" width="9.28515625" style="23" bestFit="1" customWidth="1"/>
    <col min="9993" max="9999" width="10.140625" style="23" bestFit="1" customWidth="1"/>
    <col min="10000" max="10000" width="9.28515625" style="23" bestFit="1" customWidth="1"/>
    <col min="10001" max="10002" width="10.140625" style="23" bestFit="1" customWidth="1"/>
    <col min="10003" max="10005" width="9.28515625" style="23" bestFit="1" customWidth="1"/>
    <col min="10006" max="10008" width="10.140625" style="23" bestFit="1" customWidth="1"/>
    <col min="10009" max="10009" width="14.140625" style="23" customWidth="1"/>
    <col min="10010" max="10231" width="9.140625" style="23"/>
    <col min="10232" max="10232" width="23.140625" style="23" customWidth="1"/>
    <col min="10233" max="10234" width="9.140625" style="23"/>
    <col min="10235" max="10235" width="13" style="23" customWidth="1"/>
    <col min="10236" max="10236" width="29.28515625" style="23" customWidth="1"/>
    <col min="10237" max="10239" width="9.140625" style="23"/>
    <col min="10240" max="10240" width="14.7109375" style="23" customWidth="1"/>
    <col min="10241" max="10241" width="13.42578125" style="23" customWidth="1"/>
    <col min="10242" max="10242" width="12.7109375" style="23" customWidth="1"/>
    <col min="10243" max="10243" width="14.140625" style="23" customWidth="1"/>
    <col min="10244" max="10244" width="9.140625" style="23"/>
    <col min="10245" max="10246" width="10.140625" style="23" bestFit="1" customWidth="1"/>
    <col min="10247" max="10248" width="9.28515625" style="23" bestFit="1" customWidth="1"/>
    <col min="10249" max="10255" width="10.140625" style="23" bestFit="1" customWidth="1"/>
    <col min="10256" max="10256" width="9.28515625" style="23" bestFit="1" customWidth="1"/>
    <col min="10257" max="10258" width="10.140625" style="23" bestFit="1" customWidth="1"/>
    <col min="10259" max="10261" width="9.28515625" style="23" bestFit="1" customWidth="1"/>
    <col min="10262" max="10264" width="10.140625" style="23" bestFit="1" customWidth="1"/>
    <col min="10265" max="10265" width="14.140625" style="23" customWidth="1"/>
    <col min="10266" max="10487" width="9.140625" style="23"/>
    <col min="10488" max="10488" width="23.140625" style="23" customWidth="1"/>
    <col min="10489" max="10490" width="9.140625" style="23"/>
    <col min="10491" max="10491" width="13" style="23" customWidth="1"/>
    <col min="10492" max="10492" width="29.28515625" style="23" customWidth="1"/>
    <col min="10493" max="10495" width="9.140625" style="23"/>
    <col min="10496" max="10496" width="14.7109375" style="23" customWidth="1"/>
    <col min="10497" max="10497" width="13.42578125" style="23" customWidth="1"/>
    <col min="10498" max="10498" width="12.7109375" style="23" customWidth="1"/>
    <col min="10499" max="10499" width="14.140625" style="23" customWidth="1"/>
    <col min="10500" max="10500" width="9.140625" style="23"/>
    <col min="10501" max="10502" width="10.140625" style="23" bestFit="1" customWidth="1"/>
    <col min="10503" max="10504" width="9.28515625" style="23" bestFit="1" customWidth="1"/>
    <col min="10505" max="10511" width="10.140625" style="23" bestFit="1" customWidth="1"/>
    <col min="10512" max="10512" width="9.28515625" style="23" bestFit="1" customWidth="1"/>
    <col min="10513" max="10514" width="10.140625" style="23" bestFit="1" customWidth="1"/>
    <col min="10515" max="10517" width="9.28515625" style="23" bestFit="1" customWidth="1"/>
    <col min="10518" max="10520" width="10.140625" style="23" bestFit="1" customWidth="1"/>
    <col min="10521" max="10521" width="14.140625" style="23" customWidth="1"/>
    <col min="10522" max="10743" width="9.140625" style="23"/>
    <col min="10744" max="10744" width="23.140625" style="23" customWidth="1"/>
    <col min="10745" max="10746" width="9.140625" style="23"/>
    <col min="10747" max="10747" width="13" style="23" customWidth="1"/>
    <col min="10748" max="10748" width="29.28515625" style="23" customWidth="1"/>
    <col min="10749" max="10751" width="9.140625" style="23"/>
    <col min="10752" max="10752" width="14.7109375" style="23" customWidth="1"/>
    <col min="10753" max="10753" width="13.42578125" style="23" customWidth="1"/>
    <col min="10754" max="10754" width="12.7109375" style="23" customWidth="1"/>
    <col min="10755" max="10755" width="14.140625" style="23" customWidth="1"/>
    <col min="10756" max="10756" width="9.140625" style="23"/>
    <col min="10757" max="10758" width="10.140625" style="23" bestFit="1" customWidth="1"/>
    <col min="10759" max="10760" width="9.28515625" style="23" bestFit="1" customWidth="1"/>
    <col min="10761" max="10767" width="10.140625" style="23" bestFit="1" customWidth="1"/>
    <col min="10768" max="10768" width="9.28515625" style="23" bestFit="1" customWidth="1"/>
    <col min="10769" max="10770" width="10.140625" style="23" bestFit="1" customWidth="1"/>
    <col min="10771" max="10773" width="9.28515625" style="23" bestFit="1" customWidth="1"/>
    <col min="10774" max="10776" width="10.140625" style="23" bestFit="1" customWidth="1"/>
    <col min="10777" max="10777" width="14.140625" style="23" customWidth="1"/>
    <col min="10778" max="10999" width="9.140625" style="23"/>
    <col min="11000" max="11000" width="23.140625" style="23" customWidth="1"/>
    <col min="11001" max="11002" width="9.140625" style="23"/>
    <col min="11003" max="11003" width="13" style="23" customWidth="1"/>
    <col min="11004" max="11004" width="29.28515625" style="23" customWidth="1"/>
    <col min="11005" max="11007" width="9.140625" style="23"/>
    <col min="11008" max="11008" width="14.7109375" style="23" customWidth="1"/>
    <col min="11009" max="11009" width="13.42578125" style="23" customWidth="1"/>
    <col min="11010" max="11010" width="12.7109375" style="23" customWidth="1"/>
    <col min="11011" max="11011" width="14.140625" style="23" customWidth="1"/>
    <col min="11012" max="11012" width="9.140625" style="23"/>
    <col min="11013" max="11014" width="10.140625" style="23" bestFit="1" customWidth="1"/>
    <col min="11015" max="11016" width="9.28515625" style="23" bestFit="1" customWidth="1"/>
    <col min="11017" max="11023" width="10.140625" style="23" bestFit="1" customWidth="1"/>
    <col min="11024" max="11024" width="9.28515625" style="23" bestFit="1" customWidth="1"/>
    <col min="11025" max="11026" width="10.140625" style="23" bestFit="1" customWidth="1"/>
    <col min="11027" max="11029" width="9.28515625" style="23" bestFit="1" customWidth="1"/>
    <col min="11030" max="11032" width="10.140625" style="23" bestFit="1" customWidth="1"/>
    <col min="11033" max="11033" width="14.140625" style="23" customWidth="1"/>
    <col min="11034" max="11255" width="9.140625" style="23"/>
    <col min="11256" max="11256" width="23.140625" style="23" customWidth="1"/>
    <col min="11257" max="11258" width="9.140625" style="23"/>
    <col min="11259" max="11259" width="13" style="23" customWidth="1"/>
    <col min="11260" max="11260" width="29.28515625" style="23" customWidth="1"/>
    <col min="11261" max="11263" width="9.140625" style="23"/>
    <col min="11264" max="11264" width="14.7109375" style="23" customWidth="1"/>
    <col min="11265" max="11265" width="13.42578125" style="23" customWidth="1"/>
    <col min="11266" max="11266" width="12.7109375" style="23" customWidth="1"/>
    <col min="11267" max="11267" width="14.140625" style="23" customWidth="1"/>
    <col min="11268" max="11268" width="9.140625" style="23"/>
    <col min="11269" max="11270" width="10.140625" style="23" bestFit="1" customWidth="1"/>
    <col min="11271" max="11272" width="9.28515625" style="23" bestFit="1" customWidth="1"/>
    <col min="11273" max="11279" width="10.140625" style="23" bestFit="1" customWidth="1"/>
    <col min="11280" max="11280" width="9.28515625" style="23" bestFit="1" customWidth="1"/>
    <col min="11281" max="11282" width="10.140625" style="23" bestFit="1" customWidth="1"/>
    <col min="11283" max="11285" width="9.28515625" style="23" bestFit="1" customWidth="1"/>
    <col min="11286" max="11288" width="10.140625" style="23" bestFit="1" customWidth="1"/>
    <col min="11289" max="11289" width="14.140625" style="23" customWidth="1"/>
    <col min="11290" max="11511" width="9.140625" style="23"/>
    <col min="11512" max="11512" width="23.140625" style="23" customWidth="1"/>
    <col min="11513" max="11514" width="9.140625" style="23"/>
    <col min="11515" max="11515" width="13" style="23" customWidth="1"/>
    <col min="11516" max="11516" width="29.28515625" style="23" customWidth="1"/>
    <col min="11517" max="11519" width="9.140625" style="23"/>
    <col min="11520" max="11520" width="14.7109375" style="23" customWidth="1"/>
    <col min="11521" max="11521" width="13.42578125" style="23" customWidth="1"/>
    <col min="11522" max="11522" width="12.7109375" style="23" customWidth="1"/>
    <col min="11523" max="11523" width="14.140625" style="23" customWidth="1"/>
    <col min="11524" max="11524" width="9.140625" style="23"/>
    <col min="11525" max="11526" width="10.140625" style="23" bestFit="1" customWidth="1"/>
    <col min="11527" max="11528" width="9.28515625" style="23" bestFit="1" customWidth="1"/>
    <col min="11529" max="11535" width="10.140625" style="23" bestFit="1" customWidth="1"/>
    <col min="11536" max="11536" width="9.28515625" style="23" bestFit="1" customWidth="1"/>
    <col min="11537" max="11538" width="10.140625" style="23" bestFit="1" customWidth="1"/>
    <col min="11539" max="11541" width="9.28515625" style="23" bestFit="1" customWidth="1"/>
    <col min="11542" max="11544" width="10.140625" style="23" bestFit="1" customWidth="1"/>
    <col min="11545" max="11545" width="14.140625" style="23" customWidth="1"/>
    <col min="11546" max="11767" width="9.140625" style="23"/>
    <col min="11768" max="11768" width="23.140625" style="23" customWidth="1"/>
    <col min="11769" max="11770" width="9.140625" style="23"/>
    <col min="11771" max="11771" width="13" style="23" customWidth="1"/>
    <col min="11772" max="11772" width="29.28515625" style="23" customWidth="1"/>
    <col min="11773" max="11775" width="9.140625" style="23"/>
    <col min="11776" max="11776" width="14.7109375" style="23" customWidth="1"/>
    <col min="11777" max="11777" width="13.42578125" style="23" customWidth="1"/>
    <col min="11778" max="11778" width="12.7109375" style="23" customWidth="1"/>
    <col min="11779" max="11779" width="14.140625" style="23" customWidth="1"/>
    <col min="11780" max="11780" width="9.140625" style="23"/>
    <col min="11781" max="11782" width="10.140625" style="23" bestFit="1" customWidth="1"/>
    <col min="11783" max="11784" width="9.28515625" style="23" bestFit="1" customWidth="1"/>
    <col min="11785" max="11791" width="10.140625" style="23" bestFit="1" customWidth="1"/>
    <col min="11792" max="11792" width="9.28515625" style="23" bestFit="1" customWidth="1"/>
    <col min="11793" max="11794" width="10.140625" style="23" bestFit="1" customWidth="1"/>
    <col min="11795" max="11797" width="9.28515625" style="23" bestFit="1" customWidth="1"/>
    <col min="11798" max="11800" width="10.140625" style="23" bestFit="1" customWidth="1"/>
    <col min="11801" max="11801" width="14.140625" style="23" customWidth="1"/>
    <col min="11802" max="12023" width="9.140625" style="23"/>
    <col min="12024" max="12024" width="23.140625" style="23" customWidth="1"/>
    <col min="12025" max="12026" width="9.140625" style="23"/>
    <col min="12027" max="12027" width="13" style="23" customWidth="1"/>
    <col min="12028" max="12028" width="29.28515625" style="23" customWidth="1"/>
    <col min="12029" max="12031" width="9.140625" style="23"/>
    <col min="12032" max="12032" width="14.7109375" style="23" customWidth="1"/>
    <col min="12033" max="12033" width="13.42578125" style="23" customWidth="1"/>
    <col min="12034" max="12034" width="12.7109375" style="23" customWidth="1"/>
    <col min="12035" max="12035" width="14.140625" style="23" customWidth="1"/>
    <col min="12036" max="12036" width="9.140625" style="23"/>
    <col min="12037" max="12038" width="10.140625" style="23" bestFit="1" customWidth="1"/>
    <col min="12039" max="12040" width="9.28515625" style="23" bestFit="1" customWidth="1"/>
    <col min="12041" max="12047" width="10.140625" style="23" bestFit="1" customWidth="1"/>
    <col min="12048" max="12048" width="9.28515625" style="23" bestFit="1" customWidth="1"/>
    <col min="12049" max="12050" width="10.140625" style="23" bestFit="1" customWidth="1"/>
    <col min="12051" max="12053" width="9.28515625" style="23" bestFit="1" customWidth="1"/>
    <col min="12054" max="12056" width="10.140625" style="23" bestFit="1" customWidth="1"/>
    <col min="12057" max="12057" width="14.140625" style="23" customWidth="1"/>
    <col min="12058" max="12279" width="9.140625" style="23"/>
    <col min="12280" max="12280" width="23.140625" style="23" customWidth="1"/>
    <col min="12281" max="12282" width="9.140625" style="23"/>
    <col min="12283" max="12283" width="13" style="23" customWidth="1"/>
    <col min="12284" max="12284" width="29.28515625" style="23" customWidth="1"/>
    <col min="12285" max="12287" width="9.140625" style="23"/>
    <col min="12288" max="12288" width="14.7109375" style="23" customWidth="1"/>
    <col min="12289" max="12289" width="13.42578125" style="23" customWidth="1"/>
    <col min="12290" max="12290" width="12.7109375" style="23" customWidth="1"/>
    <col min="12291" max="12291" width="14.140625" style="23" customWidth="1"/>
    <col min="12292" max="12292" width="9.140625" style="23"/>
    <col min="12293" max="12294" width="10.140625" style="23" bestFit="1" customWidth="1"/>
    <col min="12295" max="12296" width="9.28515625" style="23" bestFit="1" customWidth="1"/>
    <col min="12297" max="12303" width="10.140625" style="23" bestFit="1" customWidth="1"/>
    <col min="12304" max="12304" width="9.28515625" style="23" bestFit="1" customWidth="1"/>
    <col min="12305" max="12306" width="10.140625" style="23" bestFit="1" customWidth="1"/>
    <col min="12307" max="12309" width="9.28515625" style="23" bestFit="1" customWidth="1"/>
    <col min="12310" max="12312" width="10.140625" style="23" bestFit="1" customWidth="1"/>
    <col min="12313" max="12313" width="14.140625" style="23" customWidth="1"/>
    <col min="12314" max="12535" width="9.140625" style="23"/>
    <col min="12536" max="12536" width="23.140625" style="23" customWidth="1"/>
    <col min="12537" max="12538" width="9.140625" style="23"/>
    <col min="12539" max="12539" width="13" style="23" customWidth="1"/>
    <col min="12540" max="12540" width="29.28515625" style="23" customWidth="1"/>
    <col min="12541" max="12543" width="9.140625" style="23"/>
    <col min="12544" max="12544" width="14.7109375" style="23" customWidth="1"/>
    <col min="12545" max="12545" width="13.42578125" style="23" customWidth="1"/>
    <col min="12546" max="12546" width="12.7109375" style="23" customWidth="1"/>
    <col min="12547" max="12547" width="14.140625" style="23" customWidth="1"/>
    <col min="12548" max="12548" width="9.140625" style="23"/>
    <col min="12549" max="12550" width="10.140625" style="23" bestFit="1" customWidth="1"/>
    <col min="12551" max="12552" width="9.28515625" style="23" bestFit="1" customWidth="1"/>
    <col min="12553" max="12559" width="10.140625" style="23" bestFit="1" customWidth="1"/>
    <col min="12560" max="12560" width="9.28515625" style="23" bestFit="1" customWidth="1"/>
    <col min="12561" max="12562" width="10.140625" style="23" bestFit="1" customWidth="1"/>
    <col min="12563" max="12565" width="9.28515625" style="23" bestFit="1" customWidth="1"/>
    <col min="12566" max="12568" width="10.140625" style="23" bestFit="1" customWidth="1"/>
    <col min="12569" max="12569" width="14.140625" style="23" customWidth="1"/>
    <col min="12570" max="12791" width="9.140625" style="23"/>
    <col min="12792" max="12792" width="23.140625" style="23" customWidth="1"/>
    <col min="12793" max="12794" width="9.140625" style="23"/>
    <col min="12795" max="12795" width="13" style="23" customWidth="1"/>
    <col min="12796" max="12796" width="29.28515625" style="23" customWidth="1"/>
    <col min="12797" max="12799" width="9.140625" style="23"/>
    <col min="12800" max="12800" width="14.7109375" style="23" customWidth="1"/>
    <col min="12801" max="12801" width="13.42578125" style="23" customWidth="1"/>
    <col min="12802" max="12802" width="12.7109375" style="23" customWidth="1"/>
    <col min="12803" max="12803" width="14.140625" style="23" customWidth="1"/>
    <col min="12804" max="12804" width="9.140625" style="23"/>
    <col min="12805" max="12806" width="10.140625" style="23" bestFit="1" customWidth="1"/>
    <col min="12807" max="12808" width="9.28515625" style="23" bestFit="1" customWidth="1"/>
    <col min="12809" max="12815" width="10.140625" style="23" bestFit="1" customWidth="1"/>
    <col min="12816" max="12816" width="9.28515625" style="23" bestFit="1" customWidth="1"/>
    <col min="12817" max="12818" width="10.140625" style="23" bestFit="1" customWidth="1"/>
    <col min="12819" max="12821" width="9.28515625" style="23" bestFit="1" customWidth="1"/>
    <col min="12822" max="12824" width="10.140625" style="23" bestFit="1" customWidth="1"/>
    <col min="12825" max="12825" width="14.140625" style="23" customWidth="1"/>
    <col min="12826" max="13047" width="9.140625" style="23"/>
    <col min="13048" max="13048" width="23.140625" style="23" customWidth="1"/>
    <col min="13049" max="13050" width="9.140625" style="23"/>
    <col min="13051" max="13051" width="13" style="23" customWidth="1"/>
    <col min="13052" max="13052" width="29.28515625" style="23" customWidth="1"/>
    <col min="13053" max="13055" width="9.140625" style="23"/>
    <col min="13056" max="13056" width="14.7109375" style="23" customWidth="1"/>
    <col min="13057" max="13057" width="13.42578125" style="23" customWidth="1"/>
    <col min="13058" max="13058" width="12.7109375" style="23" customWidth="1"/>
    <col min="13059" max="13059" width="14.140625" style="23" customWidth="1"/>
    <col min="13060" max="13060" width="9.140625" style="23"/>
    <col min="13061" max="13062" width="10.140625" style="23" bestFit="1" customWidth="1"/>
    <col min="13063" max="13064" width="9.28515625" style="23" bestFit="1" customWidth="1"/>
    <col min="13065" max="13071" width="10.140625" style="23" bestFit="1" customWidth="1"/>
    <col min="13072" max="13072" width="9.28515625" style="23" bestFit="1" customWidth="1"/>
    <col min="13073" max="13074" width="10.140625" style="23" bestFit="1" customWidth="1"/>
    <col min="13075" max="13077" width="9.28515625" style="23" bestFit="1" customWidth="1"/>
    <col min="13078" max="13080" width="10.140625" style="23" bestFit="1" customWidth="1"/>
    <col min="13081" max="13081" width="14.140625" style="23" customWidth="1"/>
    <col min="13082" max="13303" width="9.140625" style="23"/>
    <col min="13304" max="13304" width="23.140625" style="23" customWidth="1"/>
    <col min="13305" max="13306" width="9.140625" style="23"/>
    <col min="13307" max="13307" width="13" style="23" customWidth="1"/>
    <col min="13308" max="13308" width="29.28515625" style="23" customWidth="1"/>
    <col min="13309" max="13311" width="9.140625" style="23"/>
    <col min="13312" max="13312" width="14.7109375" style="23" customWidth="1"/>
    <col min="13313" max="13313" width="13.42578125" style="23" customWidth="1"/>
    <col min="13314" max="13314" width="12.7109375" style="23" customWidth="1"/>
    <col min="13315" max="13315" width="14.140625" style="23" customWidth="1"/>
    <col min="13316" max="13316" width="9.140625" style="23"/>
    <col min="13317" max="13318" width="10.140625" style="23" bestFit="1" customWidth="1"/>
    <col min="13319" max="13320" width="9.28515625" style="23" bestFit="1" customWidth="1"/>
    <col min="13321" max="13327" width="10.140625" style="23" bestFit="1" customWidth="1"/>
    <col min="13328" max="13328" width="9.28515625" style="23" bestFit="1" customWidth="1"/>
    <col min="13329" max="13330" width="10.140625" style="23" bestFit="1" customWidth="1"/>
    <col min="13331" max="13333" width="9.28515625" style="23" bestFit="1" customWidth="1"/>
    <col min="13334" max="13336" width="10.140625" style="23" bestFit="1" customWidth="1"/>
    <col min="13337" max="13337" width="14.140625" style="23" customWidth="1"/>
    <col min="13338" max="13559" width="9.140625" style="23"/>
    <col min="13560" max="13560" width="23.140625" style="23" customWidth="1"/>
    <col min="13561" max="13562" width="9.140625" style="23"/>
    <col min="13563" max="13563" width="13" style="23" customWidth="1"/>
    <col min="13564" max="13564" width="29.28515625" style="23" customWidth="1"/>
    <col min="13565" max="13567" width="9.140625" style="23"/>
    <col min="13568" max="13568" width="14.7109375" style="23" customWidth="1"/>
    <col min="13569" max="13569" width="13.42578125" style="23" customWidth="1"/>
    <col min="13570" max="13570" width="12.7109375" style="23" customWidth="1"/>
    <col min="13571" max="13571" width="14.140625" style="23" customWidth="1"/>
    <col min="13572" max="13572" width="9.140625" style="23"/>
    <col min="13573" max="13574" width="10.140625" style="23" bestFit="1" customWidth="1"/>
    <col min="13575" max="13576" width="9.28515625" style="23" bestFit="1" customWidth="1"/>
    <col min="13577" max="13583" width="10.140625" style="23" bestFit="1" customWidth="1"/>
    <col min="13584" max="13584" width="9.28515625" style="23" bestFit="1" customWidth="1"/>
    <col min="13585" max="13586" width="10.140625" style="23" bestFit="1" customWidth="1"/>
    <col min="13587" max="13589" width="9.28515625" style="23" bestFit="1" customWidth="1"/>
    <col min="13590" max="13592" width="10.140625" style="23" bestFit="1" customWidth="1"/>
    <col min="13593" max="13593" width="14.140625" style="23" customWidth="1"/>
    <col min="13594" max="13815" width="9.140625" style="23"/>
    <col min="13816" max="13816" width="23.140625" style="23" customWidth="1"/>
    <col min="13817" max="13818" width="9.140625" style="23"/>
    <col min="13819" max="13819" width="13" style="23" customWidth="1"/>
    <col min="13820" max="13820" width="29.28515625" style="23" customWidth="1"/>
    <col min="13821" max="13823" width="9.140625" style="23"/>
    <col min="13824" max="13824" width="14.7109375" style="23" customWidth="1"/>
    <col min="13825" max="13825" width="13.42578125" style="23" customWidth="1"/>
    <col min="13826" max="13826" width="12.7109375" style="23" customWidth="1"/>
    <col min="13827" max="13827" width="14.140625" style="23" customWidth="1"/>
    <col min="13828" max="13828" width="9.140625" style="23"/>
    <col min="13829" max="13830" width="10.140625" style="23" bestFit="1" customWidth="1"/>
    <col min="13831" max="13832" width="9.28515625" style="23" bestFit="1" customWidth="1"/>
    <col min="13833" max="13839" width="10.140625" style="23" bestFit="1" customWidth="1"/>
    <col min="13840" max="13840" width="9.28515625" style="23" bestFit="1" customWidth="1"/>
    <col min="13841" max="13842" width="10.140625" style="23" bestFit="1" customWidth="1"/>
    <col min="13843" max="13845" width="9.28515625" style="23" bestFit="1" customWidth="1"/>
    <col min="13846" max="13848" width="10.140625" style="23" bestFit="1" customWidth="1"/>
    <col min="13849" max="13849" width="14.140625" style="23" customWidth="1"/>
    <col min="13850" max="14071" width="9.140625" style="23"/>
    <col min="14072" max="14072" width="23.140625" style="23" customWidth="1"/>
    <col min="14073" max="14074" width="9.140625" style="23"/>
    <col min="14075" max="14075" width="13" style="23" customWidth="1"/>
    <col min="14076" max="14076" width="29.28515625" style="23" customWidth="1"/>
    <col min="14077" max="14079" width="9.140625" style="23"/>
    <col min="14080" max="14080" width="14.7109375" style="23" customWidth="1"/>
    <col min="14081" max="14081" width="13.42578125" style="23" customWidth="1"/>
    <col min="14082" max="14082" width="12.7109375" style="23" customWidth="1"/>
    <col min="14083" max="14083" width="14.140625" style="23" customWidth="1"/>
    <col min="14084" max="14084" width="9.140625" style="23"/>
    <col min="14085" max="14086" width="10.140625" style="23" bestFit="1" customWidth="1"/>
    <col min="14087" max="14088" width="9.28515625" style="23" bestFit="1" customWidth="1"/>
    <col min="14089" max="14095" width="10.140625" style="23" bestFit="1" customWidth="1"/>
    <col min="14096" max="14096" width="9.28515625" style="23" bestFit="1" customWidth="1"/>
    <col min="14097" max="14098" width="10.140625" style="23" bestFit="1" customWidth="1"/>
    <col min="14099" max="14101" width="9.28515625" style="23" bestFit="1" customWidth="1"/>
    <col min="14102" max="14104" width="10.140625" style="23" bestFit="1" customWidth="1"/>
    <col min="14105" max="14105" width="14.140625" style="23" customWidth="1"/>
    <col min="14106" max="14327" width="9.140625" style="23"/>
    <col min="14328" max="14328" width="23.140625" style="23" customWidth="1"/>
    <col min="14329" max="14330" width="9.140625" style="23"/>
    <col min="14331" max="14331" width="13" style="23" customWidth="1"/>
    <col min="14332" max="14332" width="29.28515625" style="23" customWidth="1"/>
    <col min="14333" max="14335" width="9.140625" style="23"/>
    <col min="14336" max="14336" width="14.7109375" style="23" customWidth="1"/>
    <col min="14337" max="14337" width="13.42578125" style="23" customWidth="1"/>
    <col min="14338" max="14338" width="12.7109375" style="23" customWidth="1"/>
    <col min="14339" max="14339" width="14.140625" style="23" customWidth="1"/>
    <col min="14340" max="14340" width="9.140625" style="23"/>
    <col min="14341" max="14342" width="10.140625" style="23" bestFit="1" customWidth="1"/>
    <col min="14343" max="14344" width="9.28515625" style="23" bestFit="1" customWidth="1"/>
    <col min="14345" max="14351" width="10.140625" style="23" bestFit="1" customWidth="1"/>
    <col min="14352" max="14352" width="9.28515625" style="23" bestFit="1" customWidth="1"/>
    <col min="14353" max="14354" width="10.140625" style="23" bestFit="1" customWidth="1"/>
    <col min="14355" max="14357" width="9.28515625" style="23" bestFit="1" customWidth="1"/>
    <col min="14358" max="14360" width="10.140625" style="23" bestFit="1" customWidth="1"/>
    <col min="14361" max="14361" width="14.140625" style="23" customWidth="1"/>
    <col min="14362" max="14583" width="9.140625" style="23"/>
    <col min="14584" max="14584" width="23.140625" style="23" customWidth="1"/>
    <col min="14585" max="14586" width="9.140625" style="23"/>
    <col min="14587" max="14587" width="13" style="23" customWidth="1"/>
    <col min="14588" max="14588" width="29.28515625" style="23" customWidth="1"/>
    <col min="14589" max="14591" width="9.140625" style="23"/>
    <col min="14592" max="14592" width="14.7109375" style="23" customWidth="1"/>
    <col min="14593" max="14593" width="13.42578125" style="23" customWidth="1"/>
    <col min="14594" max="14594" width="12.7109375" style="23" customWidth="1"/>
    <col min="14595" max="14595" width="14.140625" style="23" customWidth="1"/>
    <col min="14596" max="14596" width="9.140625" style="23"/>
    <col min="14597" max="14598" width="10.140625" style="23" bestFit="1" customWidth="1"/>
    <col min="14599" max="14600" width="9.28515625" style="23" bestFit="1" customWidth="1"/>
    <col min="14601" max="14607" width="10.140625" style="23" bestFit="1" customWidth="1"/>
    <col min="14608" max="14608" width="9.28515625" style="23" bestFit="1" customWidth="1"/>
    <col min="14609" max="14610" width="10.140625" style="23" bestFit="1" customWidth="1"/>
    <col min="14611" max="14613" width="9.28515625" style="23" bestFit="1" customWidth="1"/>
    <col min="14614" max="14616" width="10.140625" style="23" bestFit="1" customWidth="1"/>
    <col min="14617" max="14617" width="14.140625" style="23" customWidth="1"/>
    <col min="14618" max="14839" width="9.140625" style="23"/>
    <col min="14840" max="14840" width="23.140625" style="23" customWidth="1"/>
    <col min="14841" max="14842" width="9.140625" style="23"/>
    <col min="14843" max="14843" width="13" style="23" customWidth="1"/>
    <col min="14844" max="14844" width="29.28515625" style="23" customWidth="1"/>
    <col min="14845" max="14847" width="9.140625" style="23"/>
    <col min="14848" max="14848" width="14.7109375" style="23" customWidth="1"/>
    <col min="14849" max="14849" width="13.42578125" style="23" customWidth="1"/>
    <col min="14850" max="14850" width="12.7109375" style="23" customWidth="1"/>
    <col min="14851" max="14851" width="14.140625" style="23" customWidth="1"/>
    <col min="14852" max="14852" width="9.140625" style="23"/>
    <col min="14853" max="14854" width="10.140625" style="23" bestFit="1" customWidth="1"/>
    <col min="14855" max="14856" width="9.28515625" style="23" bestFit="1" customWidth="1"/>
    <col min="14857" max="14863" width="10.140625" style="23" bestFit="1" customWidth="1"/>
    <col min="14864" max="14864" width="9.28515625" style="23" bestFit="1" customWidth="1"/>
    <col min="14865" max="14866" width="10.140625" style="23" bestFit="1" customWidth="1"/>
    <col min="14867" max="14869" width="9.28515625" style="23" bestFit="1" customWidth="1"/>
    <col min="14870" max="14872" width="10.140625" style="23" bestFit="1" customWidth="1"/>
    <col min="14873" max="14873" width="14.140625" style="23" customWidth="1"/>
    <col min="14874" max="15095" width="9.140625" style="23"/>
    <col min="15096" max="15096" width="23.140625" style="23" customWidth="1"/>
    <col min="15097" max="15098" width="9.140625" style="23"/>
    <col min="15099" max="15099" width="13" style="23" customWidth="1"/>
    <col min="15100" max="15100" width="29.28515625" style="23" customWidth="1"/>
    <col min="15101" max="15103" width="9.140625" style="23"/>
    <col min="15104" max="15104" width="14.7109375" style="23" customWidth="1"/>
    <col min="15105" max="15105" width="13.42578125" style="23" customWidth="1"/>
    <col min="15106" max="15106" width="12.7109375" style="23" customWidth="1"/>
    <col min="15107" max="15107" width="14.140625" style="23" customWidth="1"/>
    <col min="15108" max="15108" width="9.140625" style="23"/>
    <col min="15109" max="15110" width="10.140625" style="23" bestFit="1" customWidth="1"/>
    <col min="15111" max="15112" width="9.28515625" style="23" bestFit="1" customWidth="1"/>
    <col min="15113" max="15119" width="10.140625" style="23" bestFit="1" customWidth="1"/>
    <col min="15120" max="15120" width="9.28515625" style="23" bestFit="1" customWidth="1"/>
    <col min="15121" max="15122" width="10.140625" style="23" bestFit="1" customWidth="1"/>
    <col min="15123" max="15125" width="9.28515625" style="23" bestFit="1" customWidth="1"/>
    <col min="15126" max="15128" width="10.140625" style="23" bestFit="1" customWidth="1"/>
    <col min="15129" max="15129" width="14.140625" style="23" customWidth="1"/>
    <col min="15130" max="15351" width="9.140625" style="23"/>
    <col min="15352" max="15352" width="23.140625" style="23" customWidth="1"/>
    <col min="15353" max="15354" width="9.140625" style="23"/>
    <col min="15355" max="15355" width="13" style="23" customWidth="1"/>
    <col min="15356" max="15356" width="29.28515625" style="23" customWidth="1"/>
    <col min="15357" max="15359" width="9.140625" style="23"/>
    <col min="15360" max="15360" width="14.7109375" style="23" customWidth="1"/>
    <col min="15361" max="15361" width="13.42578125" style="23" customWidth="1"/>
    <col min="15362" max="15362" width="12.7109375" style="23" customWidth="1"/>
    <col min="15363" max="15363" width="14.140625" style="23" customWidth="1"/>
    <col min="15364" max="15364" width="9.140625" style="23"/>
    <col min="15365" max="15366" width="10.140625" style="23" bestFit="1" customWidth="1"/>
    <col min="15367" max="15368" width="9.28515625" style="23" bestFit="1" customWidth="1"/>
    <col min="15369" max="15375" width="10.140625" style="23" bestFit="1" customWidth="1"/>
    <col min="15376" max="15376" width="9.28515625" style="23" bestFit="1" customWidth="1"/>
    <col min="15377" max="15378" width="10.140625" style="23" bestFit="1" customWidth="1"/>
    <col min="15379" max="15381" width="9.28515625" style="23" bestFit="1" customWidth="1"/>
    <col min="15382" max="15384" width="10.140625" style="23" bestFit="1" customWidth="1"/>
    <col min="15385" max="15385" width="14.140625" style="23" customWidth="1"/>
    <col min="15386" max="15607" width="9.140625" style="23"/>
    <col min="15608" max="15608" width="23.140625" style="23" customWidth="1"/>
    <col min="15609" max="15610" width="9.140625" style="23"/>
    <col min="15611" max="15611" width="13" style="23" customWidth="1"/>
    <col min="15612" max="15612" width="29.28515625" style="23" customWidth="1"/>
    <col min="15613" max="15615" width="9.140625" style="23"/>
    <col min="15616" max="15616" width="14.7109375" style="23" customWidth="1"/>
    <col min="15617" max="15617" width="13.42578125" style="23" customWidth="1"/>
    <col min="15618" max="15618" width="12.7109375" style="23" customWidth="1"/>
    <col min="15619" max="15619" width="14.140625" style="23" customWidth="1"/>
    <col min="15620" max="15620" width="9.140625" style="23"/>
    <col min="15621" max="15622" width="10.140625" style="23" bestFit="1" customWidth="1"/>
    <col min="15623" max="15624" width="9.28515625" style="23" bestFit="1" customWidth="1"/>
    <col min="15625" max="15631" width="10.140625" style="23" bestFit="1" customWidth="1"/>
    <col min="15632" max="15632" width="9.28515625" style="23" bestFit="1" customWidth="1"/>
    <col min="15633" max="15634" width="10.140625" style="23" bestFit="1" customWidth="1"/>
    <col min="15635" max="15637" width="9.28515625" style="23" bestFit="1" customWidth="1"/>
    <col min="15638" max="15640" width="10.140625" style="23" bestFit="1" customWidth="1"/>
    <col min="15641" max="15641" width="14.140625" style="23" customWidth="1"/>
    <col min="15642" max="15863" width="9.140625" style="23"/>
    <col min="15864" max="15864" width="23.140625" style="23" customWidth="1"/>
    <col min="15865" max="15866" width="9.140625" style="23"/>
    <col min="15867" max="15867" width="13" style="23" customWidth="1"/>
    <col min="15868" max="15868" width="29.28515625" style="23" customWidth="1"/>
    <col min="15869" max="15871" width="9.140625" style="23"/>
    <col min="15872" max="15872" width="14.7109375" style="23" customWidth="1"/>
    <col min="15873" max="15873" width="13.42578125" style="23" customWidth="1"/>
    <col min="15874" max="15874" width="12.7109375" style="23" customWidth="1"/>
    <col min="15875" max="15875" width="14.140625" style="23" customWidth="1"/>
    <col min="15876" max="15876" width="9.140625" style="23"/>
    <col min="15877" max="15878" width="10.140625" style="23" bestFit="1" customWidth="1"/>
    <col min="15879" max="15880" width="9.28515625" style="23" bestFit="1" customWidth="1"/>
    <col min="15881" max="15887" width="10.140625" style="23" bestFit="1" customWidth="1"/>
    <col min="15888" max="15888" width="9.28515625" style="23" bestFit="1" customWidth="1"/>
    <col min="15889" max="15890" width="10.140625" style="23" bestFit="1" customWidth="1"/>
    <col min="15891" max="15893" width="9.28515625" style="23" bestFit="1" customWidth="1"/>
    <col min="15894" max="15896" width="10.140625" style="23" bestFit="1" customWidth="1"/>
    <col min="15897" max="15897" width="14.140625" style="23" customWidth="1"/>
    <col min="15898" max="16119" width="9.140625" style="23"/>
    <col min="16120" max="16120" width="23.140625" style="23" customWidth="1"/>
    <col min="16121" max="16122" width="9.140625" style="23"/>
    <col min="16123" max="16123" width="13" style="23" customWidth="1"/>
    <col min="16124" max="16124" width="29.28515625" style="23" customWidth="1"/>
    <col min="16125" max="16127" width="9.140625" style="23"/>
    <col min="16128" max="16128" width="14.7109375" style="23" customWidth="1"/>
    <col min="16129" max="16129" width="13.42578125" style="23" customWidth="1"/>
    <col min="16130" max="16130" width="12.7109375" style="23" customWidth="1"/>
    <col min="16131" max="16131" width="14.140625" style="23" customWidth="1"/>
    <col min="16132" max="16132" width="9.140625" style="23"/>
    <col min="16133" max="16134" width="10.140625" style="23" bestFit="1" customWidth="1"/>
    <col min="16135" max="16136" width="9.28515625" style="23" bestFit="1" customWidth="1"/>
    <col min="16137" max="16143" width="10.140625" style="23" bestFit="1" customWidth="1"/>
    <col min="16144" max="16144" width="9.28515625" style="23" bestFit="1" customWidth="1"/>
    <col min="16145" max="16146" width="10.140625" style="23" bestFit="1" customWidth="1"/>
    <col min="16147" max="16149" width="9.28515625" style="23" bestFit="1" customWidth="1"/>
    <col min="16150" max="16152" width="10.140625" style="23" bestFit="1" customWidth="1"/>
    <col min="16153" max="16153" width="14.140625" style="23" customWidth="1"/>
    <col min="16154" max="16384" width="9.140625" style="23"/>
  </cols>
  <sheetData>
    <row r="1" spans="1:27" s="2" customFormat="1" ht="48.75" thickTop="1" thickBot="1" x14ac:dyDescent="0.3">
      <c r="A1" s="432" t="s">
        <v>136</v>
      </c>
      <c r="B1" s="433" t="s">
        <v>245</v>
      </c>
      <c r="C1" s="434" t="s">
        <v>0</v>
      </c>
      <c r="D1" s="435" t="s">
        <v>1</v>
      </c>
      <c r="E1" s="436" t="s">
        <v>2</v>
      </c>
      <c r="F1" s="437" t="s">
        <v>3</v>
      </c>
      <c r="G1" s="435" t="s">
        <v>4</v>
      </c>
      <c r="H1" s="438" t="s">
        <v>5</v>
      </c>
      <c r="I1" s="435" t="s">
        <v>6</v>
      </c>
      <c r="J1" s="435" t="s">
        <v>191</v>
      </c>
      <c r="K1" s="437" t="s">
        <v>8</v>
      </c>
      <c r="L1" s="271" t="s">
        <v>9</v>
      </c>
      <c r="M1" s="208" t="s">
        <v>10</v>
      </c>
      <c r="N1" s="437" t="s">
        <v>11</v>
      </c>
      <c r="O1" s="437" t="s">
        <v>12</v>
      </c>
      <c r="P1" s="437" t="s">
        <v>13</v>
      </c>
      <c r="Q1" s="439" t="s">
        <v>14</v>
      </c>
      <c r="R1" s="208" t="s">
        <v>15</v>
      </c>
      <c r="S1" s="437" t="s">
        <v>16</v>
      </c>
      <c r="T1" s="437" t="s">
        <v>17</v>
      </c>
      <c r="U1" s="437" t="s">
        <v>93</v>
      </c>
      <c r="V1" s="439" t="s">
        <v>18</v>
      </c>
      <c r="W1" s="440" t="s">
        <v>19</v>
      </c>
      <c r="X1" s="437" t="s">
        <v>94</v>
      </c>
      <c r="Y1" s="437" t="s">
        <v>20</v>
      </c>
      <c r="Z1" s="437" t="s">
        <v>219</v>
      </c>
      <c r="AA1" s="439" t="s">
        <v>220</v>
      </c>
    </row>
    <row r="2" spans="1:27" s="2" customFormat="1" ht="16.5" thickTop="1" x14ac:dyDescent="0.25">
      <c r="A2" s="57"/>
      <c r="B2" s="305"/>
      <c r="C2" s="58"/>
      <c r="D2" s="59"/>
      <c r="E2" s="59"/>
      <c r="F2" s="60"/>
      <c r="G2" s="61"/>
      <c r="H2" s="62"/>
      <c r="I2" s="63"/>
      <c r="J2" s="63"/>
      <c r="K2" s="63"/>
      <c r="L2" s="63"/>
      <c r="M2" s="217"/>
      <c r="N2" s="63"/>
      <c r="O2" s="209"/>
      <c r="P2" s="64"/>
      <c r="Q2" s="224"/>
      <c r="R2" s="272"/>
      <c r="S2" s="273"/>
      <c r="T2" s="273"/>
      <c r="U2" s="273"/>
      <c r="V2" s="274"/>
      <c r="W2" s="275"/>
      <c r="X2" s="273"/>
      <c r="Y2" s="276"/>
      <c r="Z2" s="277"/>
      <c r="AA2" s="278"/>
    </row>
    <row r="3" spans="1:27" s="2" customFormat="1" ht="28.5" customHeight="1" x14ac:dyDescent="0.25">
      <c r="A3" s="159" t="s">
        <v>205</v>
      </c>
      <c r="B3" s="306" t="s">
        <v>246</v>
      </c>
      <c r="C3" s="11">
        <v>2022</v>
      </c>
      <c r="D3" s="3" t="s">
        <v>7</v>
      </c>
      <c r="E3" s="3">
        <v>7</v>
      </c>
      <c r="F3" s="189" t="s">
        <v>21</v>
      </c>
      <c r="G3" s="3">
        <v>124222</v>
      </c>
      <c r="H3" s="3" t="s">
        <v>22</v>
      </c>
      <c r="I3" s="65"/>
      <c r="J3" s="5"/>
      <c r="K3" s="6"/>
      <c r="L3" s="210"/>
      <c r="M3" s="218"/>
      <c r="N3" s="7"/>
      <c r="O3" s="7"/>
      <c r="P3" s="39"/>
      <c r="Q3" s="211">
        <v>225000</v>
      </c>
      <c r="R3" s="219"/>
      <c r="S3" s="1"/>
      <c r="T3" s="1"/>
      <c r="U3" s="1"/>
      <c r="V3" s="279"/>
      <c r="W3" s="280"/>
      <c r="X3" s="1">
        <v>275000</v>
      </c>
      <c r="Y3" s="211"/>
      <c r="Z3" s="1"/>
      <c r="AA3" s="279"/>
    </row>
    <row r="4" spans="1:27" s="2" customFormat="1" x14ac:dyDescent="0.25">
      <c r="A4" s="159" t="s">
        <v>23</v>
      </c>
      <c r="B4" s="306"/>
      <c r="C4" s="11"/>
      <c r="D4" s="3"/>
      <c r="E4" s="3"/>
      <c r="F4" s="4"/>
      <c r="G4" s="3"/>
      <c r="H4" s="3">
        <v>99222</v>
      </c>
      <c r="I4" s="65"/>
      <c r="J4" s="1"/>
      <c r="K4" s="1"/>
      <c r="L4" s="211"/>
      <c r="M4" s="219"/>
      <c r="N4" s="5"/>
      <c r="O4" s="5"/>
      <c r="P4" s="39"/>
      <c r="Q4" s="211"/>
      <c r="R4" s="219"/>
      <c r="S4" s="1"/>
      <c r="T4" s="1"/>
      <c r="U4" s="1"/>
      <c r="V4" s="279"/>
      <c r="W4" s="280"/>
      <c r="X4" s="1"/>
      <c r="Y4" s="211"/>
      <c r="Z4" s="1"/>
      <c r="AA4" s="279"/>
    </row>
    <row r="5" spans="1:27" s="2" customFormat="1" ht="29.25" customHeight="1" x14ac:dyDescent="0.25">
      <c r="A5" s="159" t="s">
        <v>206</v>
      </c>
      <c r="B5" s="306" t="s">
        <v>247</v>
      </c>
      <c r="C5" s="11">
        <v>2020</v>
      </c>
      <c r="D5" s="3" t="s">
        <v>123</v>
      </c>
      <c r="E5" s="3">
        <v>7</v>
      </c>
      <c r="F5" s="189" t="s">
        <v>28</v>
      </c>
      <c r="G5" s="3">
        <v>172530</v>
      </c>
      <c r="H5" s="3" t="s">
        <v>29</v>
      </c>
      <c r="I5" s="65" t="s">
        <v>30</v>
      </c>
      <c r="J5" s="5"/>
      <c r="K5" s="1">
        <v>26920</v>
      </c>
      <c r="L5" s="212">
        <v>26920</v>
      </c>
      <c r="M5" s="220">
        <v>26920</v>
      </c>
      <c r="N5" s="5"/>
      <c r="O5" s="5">
        <v>225000</v>
      </c>
      <c r="P5" s="39"/>
      <c r="Q5" s="211"/>
      <c r="R5" s="219"/>
      <c r="S5" s="1"/>
      <c r="T5" s="1"/>
      <c r="U5" s="1"/>
      <c r="V5" s="279">
        <v>250000</v>
      </c>
      <c r="W5" s="280"/>
      <c r="X5" s="1"/>
      <c r="Y5" s="211"/>
      <c r="Z5" s="1"/>
      <c r="AA5" s="279"/>
    </row>
    <row r="6" spans="1:27" s="2" customFormat="1" x14ac:dyDescent="0.25">
      <c r="A6" s="159"/>
      <c r="B6" s="306"/>
      <c r="C6" s="11"/>
      <c r="D6" s="3"/>
      <c r="E6" s="3"/>
      <c r="F6" s="4"/>
      <c r="G6" s="3"/>
      <c r="H6" s="3">
        <v>134602</v>
      </c>
      <c r="I6" s="65" t="s">
        <v>31</v>
      </c>
      <c r="J6" s="5"/>
      <c r="K6" s="1">
        <v>1543</v>
      </c>
      <c r="L6" s="212">
        <v>1030</v>
      </c>
      <c r="M6" s="220">
        <v>513</v>
      </c>
      <c r="N6" s="5"/>
      <c r="O6" s="5"/>
      <c r="P6" s="39"/>
      <c r="Q6" s="211"/>
      <c r="R6" s="219"/>
      <c r="S6" s="1"/>
      <c r="T6" s="1"/>
      <c r="U6" s="1"/>
      <c r="V6" s="279"/>
      <c r="W6" s="280"/>
      <c r="X6" s="1"/>
      <c r="Y6" s="211"/>
      <c r="Z6" s="1"/>
      <c r="AA6" s="279"/>
    </row>
    <row r="7" spans="1:27" s="2" customFormat="1" ht="29.25" customHeight="1" x14ac:dyDescent="0.25">
      <c r="A7" s="159" t="s">
        <v>207</v>
      </c>
      <c r="B7" s="306" t="s">
        <v>246</v>
      </c>
      <c r="C7" s="11">
        <v>2015</v>
      </c>
      <c r="D7" s="3" t="s">
        <v>65</v>
      </c>
      <c r="E7" s="3">
        <v>7</v>
      </c>
      <c r="F7" s="189" t="s">
        <v>21</v>
      </c>
      <c r="G7" s="3">
        <v>132612</v>
      </c>
      <c r="H7" s="3" t="s">
        <v>24</v>
      </c>
      <c r="I7" s="65"/>
      <c r="J7" s="5"/>
      <c r="K7" s="595">
        <v>206884</v>
      </c>
      <c r="L7" s="210"/>
      <c r="M7" s="218"/>
      <c r="N7" s="6"/>
      <c r="O7" s="6"/>
      <c r="P7" s="39"/>
      <c r="Q7" s="211"/>
      <c r="R7" s="219">
        <v>250000</v>
      </c>
      <c r="S7" s="1"/>
      <c r="T7" s="1"/>
      <c r="U7" s="1"/>
      <c r="V7" s="279"/>
      <c r="W7" s="280"/>
      <c r="X7" s="1"/>
      <c r="Y7" s="211">
        <v>275000</v>
      </c>
      <c r="Z7" s="1"/>
      <c r="AA7" s="279"/>
    </row>
    <row r="8" spans="1:27" s="2" customFormat="1" x14ac:dyDescent="0.25">
      <c r="A8" s="159" t="s">
        <v>23</v>
      </c>
      <c r="B8" s="306"/>
      <c r="C8" s="11"/>
      <c r="D8" s="3"/>
      <c r="E8" s="3"/>
      <c r="F8" s="4"/>
      <c r="G8" s="3"/>
      <c r="H8" s="3">
        <v>113214</v>
      </c>
      <c r="I8" s="65"/>
      <c r="J8" s="1"/>
      <c r="K8" s="1"/>
      <c r="L8" s="211"/>
      <c r="M8" s="219"/>
      <c r="N8" s="1"/>
      <c r="O8" s="1"/>
      <c r="P8" s="39"/>
      <c r="Q8" s="211"/>
      <c r="R8" s="219"/>
      <c r="S8" s="1"/>
      <c r="T8" s="1"/>
      <c r="U8" s="1"/>
      <c r="V8" s="279"/>
      <c r="W8" s="280"/>
      <c r="X8" s="1"/>
      <c r="Y8" s="211"/>
      <c r="Z8" s="1"/>
      <c r="AA8" s="279"/>
    </row>
    <row r="9" spans="1:27" s="2" customFormat="1" ht="29.25" customHeight="1" x14ac:dyDescent="0.25">
      <c r="A9" s="160" t="s">
        <v>208</v>
      </c>
      <c r="B9" s="307" t="s">
        <v>248</v>
      </c>
      <c r="C9" s="9">
        <v>2019</v>
      </c>
      <c r="D9" s="10" t="s">
        <v>68</v>
      </c>
      <c r="E9" s="10">
        <v>7</v>
      </c>
      <c r="F9" s="189" t="s">
        <v>235</v>
      </c>
      <c r="G9" s="3">
        <v>133405</v>
      </c>
      <c r="H9" s="3" t="s">
        <v>25</v>
      </c>
      <c r="I9" s="65" t="s">
        <v>26</v>
      </c>
      <c r="J9" s="5"/>
      <c r="K9" s="1">
        <v>26500</v>
      </c>
      <c r="L9" s="212">
        <v>24000</v>
      </c>
      <c r="M9" s="220"/>
      <c r="N9" s="5">
        <v>225000</v>
      </c>
      <c r="O9" s="6"/>
      <c r="P9" s="39"/>
      <c r="Q9" s="211"/>
      <c r="R9" s="219"/>
      <c r="S9" s="1"/>
      <c r="T9" s="1"/>
      <c r="U9" s="1">
        <v>250000</v>
      </c>
      <c r="V9" s="279"/>
      <c r="W9" s="280"/>
      <c r="X9" s="1"/>
      <c r="Y9" s="211"/>
      <c r="Z9" s="1"/>
      <c r="AA9" s="279"/>
    </row>
    <row r="10" spans="1:27" s="2" customFormat="1" x14ac:dyDescent="0.25">
      <c r="A10" s="161"/>
      <c r="B10" s="308"/>
      <c r="C10" s="9"/>
      <c r="D10" s="10"/>
      <c r="E10" s="10"/>
      <c r="F10" s="4"/>
      <c r="G10" s="3"/>
      <c r="H10" s="3">
        <v>103500</v>
      </c>
      <c r="I10" s="65" t="s">
        <v>27</v>
      </c>
      <c r="J10" s="5"/>
      <c r="K10" s="1">
        <v>929</v>
      </c>
      <c r="L10" s="212">
        <v>442</v>
      </c>
      <c r="M10" s="220"/>
      <c r="N10" s="5"/>
      <c r="O10" s="5"/>
      <c r="P10" s="39"/>
      <c r="Q10" s="211"/>
      <c r="R10" s="219"/>
      <c r="S10" s="1"/>
      <c r="T10" s="1"/>
      <c r="U10" s="1"/>
      <c r="V10" s="279"/>
      <c r="W10" s="280"/>
      <c r="X10" s="1"/>
      <c r="Y10" s="211"/>
      <c r="Z10" s="1"/>
      <c r="AA10" s="279"/>
    </row>
    <row r="11" spans="1:27" s="2" customFormat="1" ht="29.25" customHeight="1" x14ac:dyDescent="0.25">
      <c r="A11" s="161" t="s">
        <v>223</v>
      </c>
      <c r="B11" s="308" t="s">
        <v>249</v>
      </c>
      <c r="C11" s="9">
        <v>2019</v>
      </c>
      <c r="D11" s="10" t="s">
        <v>68</v>
      </c>
      <c r="E11" s="10">
        <v>7</v>
      </c>
      <c r="F11" s="189" t="s">
        <v>36</v>
      </c>
      <c r="G11" s="3">
        <v>68696</v>
      </c>
      <c r="H11" s="3" t="s">
        <v>37</v>
      </c>
      <c r="I11" s="65"/>
      <c r="J11" s="5"/>
      <c r="K11" s="5"/>
      <c r="L11" s="212"/>
      <c r="M11" s="220"/>
      <c r="N11" s="5">
        <v>90000</v>
      </c>
      <c r="O11" s="5"/>
      <c r="P11" s="39" t="s">
        <v>23</v>
      </c>
      <c r="Q11" s="211"/>
      <c r="R11" s="219"/>
      <c r="S11" s="1"/>
      <c r="T11" s="1"/>
      <c r="U11" s="1">
        <v>100000</v>
      </c>
      <c r="V11" s="279"/>
      <c r="W11" s="280"/>
      <c r="X11" s="1"/>
      <c r="Y11" s="211"/>
      <c r="Z11" s="1"/>
      <c r="AA11" s="279"/>
    </row>
    <row r="12" spans="1:27" s="2" customFormat="1" x14ac:dyDescent="0.25">
      <c r="A12" s="161"/>
      <c r="B12" s="308"/>
      <c r="C12" s="9"/>
      <c r="D12" s="10"/>
      <c r="E12" s="10"/>
      <c r="F12" s="4"/>
      <c r="G12" s="3"/>
      <c r="H12" s="3"/>
      <c r="I12" s="65"/>
      <c r="J12" s="5"/>
      <c r="K12" s="5"/>
      <c r="L12" s="212"/>
      <c r="M12" s="220"/>
      <c r="N12" s="5"/>
      <c r="O12" s="5"/>
      <c r="P12" s="39"/>
      <c r="Q12" s="211"/>
      <c r="R12" s="219"/>
      <c r="S12" s="1"/>
      <c r="T12" s="1"/>
      <c r="U12" s="1"/>
      <c r="V12" s="279"/>
      <c r="W12" s="280"/>
      <c r="X12" s="1"/>
      <c r="Y12" s="211"/>
      <c r="Z12" s="1"/>
      <c r="AA12" s="279"/>
    </row>
    <row r="13" spans="1:27" s="2" customFormat="1" ht="29.25" customHeight="1" x14ac:dyDescent="0.25">
      <c r="A13" s="159" t="s">
        <v>222</v>
      </c>
      <c r="B13" s="306" t="s">
        <v>250</v>
      </c>
      <c r="C13" s="11">
        <v>2021</v>
      </c>
      <c r="D13" s="3" t="s">
        <v>48</v>
      </c>
      <c r="E13" s="3">
        <v>7</v>
      </c>
      <c r="F13" s="189" t="s">
        <v>32</v>
      </c>
      <c r="G13" s="3">
        <v>46280</v>
      </c>
      <c r="H13" s="3" t="s">
        <v>37</v>
      </c>
      <c r="I13" s="65"/>
      <c r="J13" s="5"/>
      <c r="K13" s="5"/>
      <c r="L13" s="212"/>
      <c r="M13" s="220"/>
      <c r="N13" s="5"/>
      <c r="O13" s="5"/>
      <c r="P13" s="39"/>
      <c r="Q13" s="211">
        <v>90000</v>
      </c>
      <c r="R13" s="219"/>
      <c r="S13" s="1"/>
      <c r="T13" s="1"/>
      <c r="U13" s="1"/>
      <c r="V13" s="279"/>
      <c r="W13" s="280"/>
      <c r="X13" s="1">
        <v>110000</v>
      </c>
      <c r="Y13" s="211"/>
      <c r="Z13" s="1"/>
      <c r="AA13" s="279"/>
    </row>
    <row r="14" spans="1:27" s="2" customFormat="1" x14ac:dyDescent="0.25">
      <c r="A14" s="161" t="s">
        <v>23</v>
      </c>
      <c r="B14" s="308"/>
      <c r="C14" s="9"/>
      <c r="D14" s="10"/>
      <c r="E14" s="10"/>
      <c r="F14" s="4"/>
      <c r="G14" s="3"/>
      <c r="H14" s="3"/>
      <c r="I14" s="65"/>
      <c r="J14" s="5"/>
      <c r="K14" s="1"/>
      <c r="L14" s="212"/>
      <c r="M14" s="220"/>
      <c r="N14" s="5"/>
      <c r="O14" s="5"/>
      <c r="P14" s="39"/>
      <c r="Q14" s="211"/>
      <c r="R14" s="219"/>
      <c r="S14" s="1"/>
      <c r="T14" s="1"/>
      <c r="U14" s="1"/>
      <c r="V14" s="279"/>
      <c r="W14" s="280"/>
      <c r="X14" s="1"/>
      <c r="Y14" s="211"/>
      <c r="Z14" s="1"/>
      <c r="AA14" s="279"/>
    </row>
    <row r="15" spans="1:27" s="2" customFormat="1" ht="29.25" customHeight="1" x14ac:dyDescent="0.25">
      <c r="A15" s="188" t="s">
        <v>34</v>
      </c>
      <c r="B15" s="309" t="s">
        <v>251</v>
      </c>
      <c r="C15" s="11">
        <v>2017</v>
      </c>
      <c r="D15" s="3" t="s">
        <v>106</v>
      </c>
      <c r="E15" s="3">
        <v>7</v>
      </c>
      <c r="F15" s="189" t="s">
        <v>35</v>
      </c>
      <c r="G15" s="3">
        <v>56280</v>
      </c>
      <c r="H15" s="3" t="s">
        <v>33</v>
      </c>
      <c r="I15" s="65"/>
      <c r="J15" s="5"/>
      <c r="K15" s="1"/>
      <c r="L15" s="212">
        <v>78000</v>
      </c>
      <c r="M15" s="220"/>
      <c r="N15" s="5"/>
      <c r="O15" s="5"/>
      <c r="P15" s="39"/>
      <c r="Q15" s="211"/>
      <c r="R15" s="219"/>
      <c r="S15" s="1">
        <v>100000</v>
      </c>
      <c r="T15" s="1"/>
      <c r="U15" s="1"/>
      <c r="V15" s="279" t="s">
        <v>23</v>
      </c>
      <c r="W15" s="280"/>
      <c r="X15" s="1"/>
      <c r="Y15" s="211"/>
      <c r="Z15" s="1">
        <v>110000</v>
      </c>
      <c r="AA15" s="279"/>
    </row>
    <row r="16" spans="1:27" s="2" customFormat="1" x14ac:dyDescent="0.25">
      <c r="A16" s="159"/>
      <c r="B16" s="306"/>
      <c r="C16" s="11"/>
      <c r="D16" s="3"/>
      <c r="E16" s="3"/>
      <c r="F16" s="4"/>
      <c r="G16" s="3"/>
      <c r="H16" s="3"/>
      <c r="I16" s="65"/>
      <c r="J16" s="5"/>
      <c r="K16" s="1"/>
      <c r="L16" s="212"/>
      <c r="M16" s="219"/>
      <c r="N16" s="5"/>
      <c r="O16" s="5"/>
      <c r="P16" s="39"/>
      <c r="Q16" s="211"/>
      <c r="R16" s="219"/>
      <c r="S16" s="1"/>
      <c r="T16" s="1"/>
      <c r="U16" s="1"/>
      <c r="V16" s="279"/>
      <c r="W16" s="280"/>
      <c r="X16" s="1"/>
      <c r="Y16" s="211"/>
      <c r="Z16" s="1"/>
      <c r="AA16" s="279"/>
    </row>
    <row r="17" spans="1:27" s="2" customFormat="1" ht="29.25" customHeight="1" x14ac:dyDescent="0.25">
      <c r="A17" s="159" t="s">
        <v>237</v>
      </c>
      <c r="B17" s="306" t="s">
        <v>254</v>
      </c>
      <c r="C17" s="11">
        <v>2017</v>
      </c>
      <c r="D17" s="3" t="s">
        <v>68</v>
      </c>
      <c r="E17" s="3">
        <v>12</v>
      </c>
      <c r="F17" s="189" t="s">
        <v>228</v>
      </c>
      <c r="G17" s="3">
        <v>308344</v>
      </c>
      <c r="H17" s="3" t="s">
        <v>25</v>
      </c>
      <c r="I17" s="65" t="s">
        <v>26</v>
      </c>
      <c r="J17" s="5"/>
      <c r="K17" s="5">
        <v>30000</v>
      </c>
      <c r="L17" s="212">
        <v>30000</v>
      </c>
      <c r="M17" s="220"/>
      <c r="N17" s="5"/>
      <c r="O17" s="5"/>
      <c r="P17" s="39"/>
      <c r="Q17" s="211">
        <v>500000</v>
      </c>
      <c r="R17" s="219"/>
      <c r="S17" s="1"/>
      <c r="T17" s="1"/>
      <c r="U17" s="1"/>
      <c r="V17" s="279"/>
      <c r="W17" s="280"/>
      <c r="X17" s="1"/>
      <c r="Y17" s="211"/>
      <c r="Z17" s="1"/>
      <c r="AA17" s="279"/>
    </row>
    <row r="18" spans="1:27" s="2" customFormat="1" ht="13.5" customHeight="1" x14ac:dyDescent="0.25">
      <c r="A18" s="161"/>
      <c r="B18" s="308"/>
      <c r="C18" s="9"/>
      <c r="D18" s="10"/>
      <c r="E18" s="10"/>
      <c r="F18" s="4"/>
      <c r="G18" s="3"/>
      <c r="H18" s="3">
        <v>120000</v>
      </c>
      <c r="I18" s="65" t="s">
        <v>38</v>
      </c>
      <c r="J18" s="5"/>
      <c r="K18" s="5">
        <v>1104</v>
      </c>
      <c r="L18" s="212">
        <v>553</v>
      </c>
      <c r="M18" s="220"/>
      <c r="N18" s="5"/>
      <c r="O18" s="5"/>
      <c r="P18" s="39"/>
      <c r="Q18" s="211"/>
      <c r="R18" s="219"/>
      <c r="S18" s="1"/>
      <c r="T18" s="1"/>
      <c r="U18" s="1"/>
      <c r="V18" s="279"/>
      <c r="W18" s="280"/>
      <c r="X18" s="1"/>
      <c r="Y18" s="211"/>
      <c r="Z18" s="1"/>
      <c r="AA18" s="279"/>
    </row>
    <row r="19" spans="1:27" s="2" customFormat="1" ht="29.25" customHeight="1" x14ac:dyDescent="0.25">
      <c r="A19" s="159" t="s">
        <v>238</v>
      </c>
      <c r="B19" s="306" t="s">
        <v>252</v>
      </c>
      <c r="C19" s="11">
        <v>2012</v>
      </c>
      <c r="D19" s="3" t="s">
        <v>124</v>
      </c>
      <c r="E19" s="3">
        <v>10</v>
      </c>
      <c r="F19" s="189" t="s">
        <v>229</v>
      </c>
      <c r="G19" s="3">
        <v>112821</v>
      </c>
      <c r="H19" s="3" t="s">
        <v>39</v>
      </c>
      <c r="I19" s="66"/>
      <c r="J19" s="5"/>
      <c r="K19" s="5">
        <v>175000</v>
      </c>
      <c r="L19" s="210"/>
      <c r="M19" s="218"/>
      <c r="N19" s="6"/>
      <c r="O19" s="6"/>
      <c r="P19" s="39"/>
      <c r="Q19" s="211"/>
      <c r="R19" s="219"/>
      <c r="S19" s="1"/>
      <c r="T19" s="1"/>
      <c r="U19" s="1">
        <v>175000</v>
      </c>
      <c r="V19" s="279"/>
      <c r="W19" s="280"/>
      <c r="X19" s="1"/>
      <c r="Y19" s="211"/>
      <c r="Z19" s="1"/>
      <c r="AA19" s="279"/>
    </row>
    <row r="20" spans="1:27" s="2" customFormat="1" x14ac:dyDescent="0.25">
      <c r="A20" s="161"/>
      <c r="B20" s="308"/>
      <c r="C20" s="9"/>
      <c r="D20" s="10"/>
      <c r="E20" s="10"/>
      <c r="F20" s="4"/>
      <c r="G20" s="3"/>
      <c r="H20" s="3"/>
      <c r="I20" s="66"/>
      <c r="J20" s="5"/>
      <c r="K20" s="5"/>
      <c r="L20" s="212"/>
      <c r="M20" s="220"/>
      <c r="N20" s="5"/>
      <c r="O20" s="5"/>
      <c r="P20" s="39"/>
      <c r="Q20" s="211"/>
      <c r="R20" s="219"/>
      <c r="S20" s="1"/>
      <c r="T20" s="1"/>
      <c r="U20" s="1"/>
      <c r="V20" s="279"/>
      <c r="W20" s="280"/>
      <c r="X20" s="1"/>
      <c r="Y20" s="211"/>
      <c r="Z20" s="1"/>
      <c r="AA20" s="279"/>
    </row>
    <row r="21" spans="1:27" s="2" customFormat="1" ht="29.25" customHeight="1" x14ac:dyDescent="0.25">
      <c r="A21" s="159" t="s">
        <v>239</v>
      </c>
      <c r="B21" s="306" t="s">
        <v>253</v>
      </c>
      <c r="C21" s="11">
        <v>2021</v>
      </c>
      <c r="D21" s="3" t="s">
        <v>7</v>
      </c>
      <c r="E21" s="3">
        <v>15</v>
      </c>
      <c r="F21" s="189" t="s">
        <v>236</v>
      </c>
      <c r="G21" s="304">
        <v>275000</v>
      </c>
      <c r="H21" s="3" t="s">
        <v>37</v>
      </c>
      <c r="I21" s="66"/>
      <c r="J21" s="5"/>
      <c r="K21" s="5">
        <v>275000</v>
      </c>
      <c r="L21" s="210"/>
      <c r="M21" s="218"/>
      <c r="N21" s="6"/>
      <c r="O21" s="6"/>
      <c r="P21" s="39"/>
      <c r="Q21" s="211"/>
      <c r="R21" s="219"/>
      <c r="S21" s="1"/>
      <c r="T21" s="1"/>
      <c r="U21" s="1"/>
      <c r="V21" s="279"/>
      <c r="W21" s="280"/>
      <c r="X21" s="1"/>
      <c r="Y21" s="211"/>
      <c r="Z21" s="1">
        <v>275000</v>
      </c>
      <c r="AA21" s="279"/>
    </row>
    <row r="22" spans="1:27" s="2" customFormat="1" x14ac:dyDescent="0.25">
      <c r="A22" s="161"/>
      <c r="B22" s="308"/>
      <c r="C22" s="9"/>
      <c r="D22" s="10"/>
      <c r="E22" s="10"/>
      <c r="F22" s="4"/>
      <c r="G22" s="3"/>
      <c r="H22" s="3" t="s">
        <v>23</v>
      </c>
      <c r="I22" s="66"/>
      <c r="J22" s="5"/>
      <c r="K22" s="5"/>
      <c r="L22" s="213"/>
      <c r="M22" s="220"/>
      <c r="N22" s="5"/>
      <c r="O22" s="5"/>
      <c r="P22" s="39"/>
      <c r="Q22" s="211"/>
      <c r="R22" s="219"/>
      <c r="S22" s="1"/>
      <c r="T22" s="1"/>
      <c r="U22" s="1"/>
      <c r="V22" s="279"/>
      <c r="W22" s="280"/>
      <c r="X22" s="1"/>
      <c r="Y22" s="211"/>
      <c r="Z22" s="1"/>
      <c r="AA22" s="279"/>
    </row>
    <row r="23" spans="1:27" s="2" customFormat="1" ht="29.25" customHeight="1" x14ac:dyDescent="0.25">
      <c r="A23" s="162" t="s">
        <v>240</v>
      </c>
      <c r="B23" s="310" t="s">
        <v>255</v>
      </c>
      <c r="C23" s="9">
        <v>2008</v>
      </c>
      <c r="D23" s="10" t="s">
        <v>62</v>
      </c>
      <c r="E23" s="68">
        <v>11</v>
      </c>
      <c r="F23" s="189" t="s">
        <v>241</v>
      </c>
      <c r="G23" s="3">
        <v>66500</v>
      </c>
      <c r="H23" s="3" t="s">
        <v>37</v>
      </c>
      <c r="I23" s="66"/>
      <c r="J23" s="5"/>
      <c r="K23" s="5"/>
      <c r="L23" s="213">
        <v>125000</v>
      </c>
      <c r="M23" s="218"/>
      <c r="N23" s="6"/>
      <c r="O23" s="6"/>
      <c r="P23" s="39"/>
      <c r="Q23" s="211"/>
      <c r="R23" s="219"/>
      <c r="S23" s="1"/>
      <c r="T23" s="1"/>
      <c r="U23" s="1"/>
      <c r="V23" s="279"/>
      <c r="W23" s="280">
        <v>110000</v>
      </c>
      <c r="X23" s="1"/>
      <c r="Y23" s="211"/>
      <c r="Z23" s="1"/>
      <c r="AA23" s="279"/>
    </row>
    <row r="24" spans="1:27" s="2" customFormat="1" x14ac:dyDescent="0.25">
      <c r="A24" s="159" t="s">
        <v>23</v>
      </c>
      <c r="B24" s="306"/>
      <c r="C24" s="11"/>
      <c r="D24" s="3"/>
      <c r="E24" s="3"/>
      <c r="F24" s="4"/>
      <c r="G24" s="3"/>
      <c r="H24" s="3"/>
      <c r="I24" s="66"/>
      <c r="J24" s="5"/>
      <c r="K24" s="5"/>
      <c r="L24" s="212"/>
      <c r="M24" s="220"/>
      <c r="N24" s="5"/>
      <c r="O24" s="5"/>
      <c r="P24" s="39"/>
      <c r="Q24" s="211"/>
      <c r="R24" s="219"/>
      <c r="S24" s="1"/>
      <c r="T24" s="1"/>
      <c r="U24" s="1"/>
      <c r="V24" s="279"/>
      <c r="W24" s="280"/>
      <c r="X24" s="1"/>
      <c r="Y24" s="211"/>
      <c r="Z24" s="1"/>
      <c r="AA24" s="279"/>
    </row>
    <row r="25" spans="1:27" s="2" customFormat="1" ht="29.25" customHeight="1" x14ac:dyDescent="0.25">
      <c r="A25" s="161" t="s">
        <v>242</v>
      </c>
      <c r="B25" s="308"/>
      <c r="C25" s="9">
        <v>2018</v>
      </c>
      <c r="D25" s="10" t="s">
        <v>68</v>
      </c>
      <c r="E25" s="10">
        <v>8</v>
      </c>
      <c r="F25" s="189" t="s">
        <v>243</v>
      </c>
      <c r="G25" s="3">
        <v>12750</v>
      </c>
      <c r="H25" s="3" t="s">
        <v>37</v>
      </c>
      <c r="I25" s="66"/>
      <c r="J25" s="5"/>
      <c r="K25" s="1"/>
      <c r="L25" s="212"/>
      <c r="M25" s="220"/>
      <c r="N25" s="5">
        <v>12750</v>
      </c>
      <c r="O25" s="5"/>
      <c r="P25" s="39"/>
      <c r="Q25" s="211"/>
      <c r="R25" s="219"/>
      <c r="S25" s="1"/>
      <c r="T25" s="1"/>
      <c r="U25" s="1"/>
      <c r="V25" s="279">
        <v>12750</v>
      </c>
      <c r="W25" s="280"/>
      <c r="X25" s="1"/>
      <c r="Y25" s="211"/>
      <c r="Z25" s="1"/>
      <c r="AA25" s="279"/>
    </row>
    <row r="26" spans="1:27" s="2" customFormat="1" x14ac:dyDescent="0.25">
      <c r="A26" s="161"/>
      <c r="B26" s="308"/>
      <c r="C26" s="9"/>
      <c r="D26" s="10"/>
      <c r="E26" s="10"/>
      <c r="F26" s="4" t="s">
        <v>23</v>
      </c>
      <c r="G26" s="3"/>
      <c r="H26" s="3"/>
      <c r="I26" s="66"/>
      <c r="J26" s="5"/>
      <c r="K26" s="5"/>
      <c r="L26" s="212"/>
      <c r="M26" s="220"/>
      <c r="N26" s="5"/>
      <c r="O26" s="5"/>
      <c r="P26" s="39"/>
      <c r="Q26" s="211"/>
      <c r="R26" s="219"/>
      <c r="S26" s="1"/>
      <c r="T26" s="1"/>
      <c r="U26" s="1"/>
      <c r="V26" s="279"/>
      <c r="W26" s="280"/>
      <c r="X26" s="1"/>
      <c r="Y26" s="211"/>
      <c r="Z26" s="1"/>
      <c r="AA26" s="279"/>
    </row>
    <row r="27" spans="1:27" s="2" customFormat="1" ht="29.25" customHeight="1" x14ac:dyDescent="0.25">
      <c r="A27" s="159" t="s">
        <v>244</v>
      </c>
      <c r="B27" s="306" t="s">
        <v>256</v>
      </c>
      <c r="C27" s="11">
        <v>2016</v>
      </c>
      <c r="D27" s="3" t="s">
        <v>106</v>
      </c>
      <c r="E27" s="3">
        <v>8</v>
      </c>
      <c r="F27" s="189" t="s">
        <v>40</v>
      </c>
      <c r="G27" s="3">
        <v>45667</v>
      </c>
      <c r="H27" s="3" t="s">
        <v>37</v>
      </c>
      <c r="I27" s="66"/>
      <c r="J27" s="5"/>
      <c r="K27" s="5"/>
      <c r="L27" s="212"/>
      <c r="M27" s="220">
        <v>52000</v>
      </c>
      <c r="N27" s="6"/>
      <c r="O27" s="6"/>
      <c r="P27" s="39"/>
      <c r="Q27" s="211"/>
      <c r="R27" s="219"/>
      <c r="S27" s="1"/>
      <c r="T27" s="1"/>
      <c r="U27" s="1">
        <v>52000</v>
      </c>
      <c r="V27" s="279"/>
      <c r="W27" s="280"/>
      <c r="X27" s="1"/>
      <c r="Y27" s="211"/>
      <c r="Z27" s="1"/>
      <c r="AA27" s="279"/>
    </row>
    <row r="28" spans="1:27" s="2" customFormat="1" x14ac:dyDescent="0.25">
      <c r="A28" s="161"/>
      <c r="B28" s="308"/>
      <c r="C28" s="9"/>
      <c r="D28" s="10"/>
      <c r="E28" s="10"/>
      <c r="F28" s="4"/>
      <c r="G28" s="3"/>
      <c r="H28" s="3"/>
      <c r="I28" s="66"/>
      <c r="J28" s="5"/>
      <c r="K28" s="1"/>
      <c r="L28" s="212"/>
      <c r="M28" s="220"/>
      <c r="N28" s="5"/>
      <c r="O28" s="5"/>
      <c r="P28" s="39"/>
      <c r="Q28" s="211"/>
      <c r="R28" s="219"/>
      <c r="S28" s="1"/>
      <c r="T28" s="1"/>
      <c r="U28" s="1"/>
      <c r="V28" s="279"/>
      <c r="W28" s="280"/>
      <c r="X28" s="1"/>
      <c r="Y28" s="211"/>
      <c r="Z28" s="1"/>
      <c r="AA28" s="279"/>
    </row>
    <row r="29" spans="1:27" s="2" customFormat="1" ht="29.25" customHeight="1" x14ac:dyDescent="0.25">
      <c r="A29" s="161" t="s">
        <v>41</v>
      </c>
      <c r="B29" s="308" t="s">
        <v>257</v>
      </c>
      <c r="C29" s="9">
        <v>2008</v>
      </c>
      <c r="D29" s="10" t="s">
        <v>68</v>
      </c>
      <c r="E29" s="10">
        <v>10</v>
      </c>
      <c r="F29" s="189" t="s">
        <v>42</v>
      </c>
      <c r="G29" s="3">
        <v>8063</v>
      </c>
      <c r="H29" s="3" t="s">
        <v>37</v>
      </c>
      <c r="I29" s="66"/>
      <c r="J29" s="5"/>
      <c r="K29" s="5"/>
      <c r="L29" s="212"/>
      <c r="M29" s="220"/>
      <c r="N29" s="5"/>
      <c r="O29" s="5"/>
      <c r="P29" s="39">
        <v>10000</v>
      </c>
      <c r="Q29" s="211"/>
      <c r="R29" s="219"/>
      <c r="S29" s="1"/>
      <c r="T29" s="1"/>
      <c r="U29" s="1"/>
      <c r="V29" s="279"/>
      <c r="W29" s="280"/>
      <c r="X29" s="1"/>
      <c r="Y29" s="211"/>
      <c r="Z29" s="1">
        <v>10000</v>
      </c>
      <c r="AA29" s="279"/>
    </row>
    <row r="30" spans="1:27" s="2" customFormat="1" x14ac:dyDescent="0.25">
      <c r="A30" s="161"/>
      <c r="B30" s="308"/>
      <c r="C30" s="9"/>
      <c r="D30" s="10"/>
      <c r="E30" s="10"/>
      <c r="F30" s="4"/>
      <c r="G30" s="3"/>
      <c r="H30" s="3"/>
      <c r="I30" s="66"/>
      <c r="J30" s="5"/>
      <c r="K30" s="5"/>
      <c r="L30" s="212"/>
      <c r="M30" s="220"/>
      <c r="N30" s="5"/>
      <c r="O30" s="5"/>
      <c r="P30" s="39"/>
      <c r="Q30" s="211"/>
      <c r="R30" s="219"/>
      <c r="S30" s="1"/>
      <c r="T30" s="1"/>
      <c r="U30" s="1"/>
      <c r="V30" s="279"/>
      <c r="W30" s="280"/>
      <c r="X30" s="1"/>
      <c r="Y30" s="211"/>
      <c r="Z30" s="1"/>
      <c r="AA30" s="279"/>
    </row>
    <row r="31" spans="1:27" s="2" customFormat="1" ht="29.25" customHeight="1" x14ac:dyDescent="0.25">
      <c r="A31" s="161" t="s">
        <v>43</v>
      </c>
      <c r="B31" s="308"/>
      <c r="C31" s="9">
        <v>2019</v>
      </c>
      <c r="D31" s="10" t="s">
        <v>112</v>
      </c>
      <c r="E31" s="10">
        <v>30</v>
      </c>
      <c r="F31" s="189" t="s">
        <v>43</v>
      </c>
      <c r="G31" s="3">
        <v>9195</v>
      </c>
      <c r="H31" s="3" t="s">
        <v>37</v>
      </c>
      <c r="I31" s="66"/>
      <c r="J31" s="5"/>
      <c r="K31" s="1"/>
      <c r="L31" s="212"/>
      <c r="M31" s="220"/>
      <c r="N31" s="5"/>
      <c r="O31" s="5"/>
      <c r="P31" s="39"/>
      <c r="Q31" s="211"/>
      <c r="R31" s="219"/>
      <c r="S31" s="1"/>
      <c r="T31" s="1"/>
      <c r="U31" s="1"/>
      <c r="V31" s="279"/>
      <c r="W31" s="280"/>
      <c r="X31" s="1"/>
      <c r="Y31" s="211"/>
      <c r="Z31" s="1"/>
      <c r="AA31" s="279"/>
    </row>
    <row r="32" spans="1:27" s="2" customFormat="1" ht="13.5" customHeight="1" x14ac:dyDescent="0.25">
      <c r="A32" s="161"/>
      <c r="B32" s="308"/>
      <c r="C32" s="9"/>
      <c r="D32" s="10"/>
      <c r="E32" s="10"/>
      <c r="F32" s="4"/>
      <c r="G32" s="3"/>
      <c r="H32" s="3"/>
      <c r="I32" s="66"/>
      <c r="J32" s="5"/>
      <c r="K32" s="1"/>
      <c r="L32" s="212"/>
      <c r="M32" s="220"/>
      <c r="N32" s="5"/>
      <c r="O32" s="5"/>
      <c r="P32" s="39"/>
      <c r="Q32" s="211"/>
      <c r="R32" s="219"/>
      <c r="S32" s="1"/>
      <c r="T32" s="1"/>
      <c r="U32" s="1"/>
      <c r="V32" s="279"/>
      <c r="W32" s="280"/>
      <c r="X32" s="1"/>
      <c r="Y32" s="211"/>
      <c r="Z32" s="1"/>
      <c r="AA32" s="279"/>
    </row>
    <row r="33" spans="1:27" s="2" customFormat="1" ht="29.25" customHeight="1" x14ac:dyDescent="0.25">
      <c r="A33" s="161" t="s">
        <v>44</v>
      </c>
      <c r="B33" s="308"/>
      <c r="C33" s="9">
        <v>2020</v>
      </c>
      <c r="D33" s="10" t="s">
        <v>48</v>
      </c>
      <c r="E33" s="10">
        <v>20</v>
      </c>
      <c r="F33" s="189" t="s">
        <v>45</v>
      </c>
      <c r="G33" s="3">
        <v>13692</v>
      </c>
      <c r="H33" s="3" t="s">
        <v>37</v>
      </c>
      <c r="I33" s="65"/>
      <c r="J33" s="5"/>
      <c r="K33" s="1"/>
      <c r="L33" s="212"/>
      <c r="M33" s="220"/>
      <c r="N33" s="5"/>
      <c r="O33" s="5"/>
      <c r="P33" s="39"/>
      <c r="Q33" s="211"/>
      <c r="R33" s="219"/>
      <c r="S33" s="1"/>
      <c r="T33" s="1"/>
      <c r="U33" s="1"/>
      <c r="V33" s="279"/>
      <c r="W33" s="280"/>
      <c r="X33" s="1"/>
      <c r="Y33" s="211"/>
      <c r="Z33" s="1"/>
      <c r="AA33" s="279"/>
    </row>
    <row r="34" spans="1:27" s="2" customFormat="1" x14ac:dyDescent="0.25">
      <c r="A34" s="161"/>
      <c r="B34" s="308"/>
      <c r="C34" s="9"/>
      <c r="D34" s="10"/>
      <c r="E34" s="10"/>
      <c r="F34" s="4"/>
      <c r="G34" s="3"/>
      <c r="H34" s="3"/>
      <c r="I34" s="65"/>
      <c r="J34" s="5"/>
      <c r="K34" s="1"/>
      <c r="L34" s="212"/>
      <c r="M34" s="220"/>
      <c r="N34" s="5"/>
      <c r="O34" s="5"/>
      <c r="P34" s="39"/>
      <c r="Q34" s="211"/>
      <c r="R34" s="219"/>
      <c r="S34" s="1"/>
      <c r="T34" s="1"/>
      <c r="U34" s="1"/>
      <c r="V34" s="279"/>
      <c r="W34" s="280"/>
      <c r="X34" s="1"/>
      <c r="Y34" s="211"/>
      <c r="Z34" s="1"/>
      <c r="AA34" s="279"/>
    </row>
    <row r="35" spans="1:27" s="2" customFormat="1" ht="18.75" customHeight="1" x14ac:dyDescent="0.25">
      <c r="A35" s="161" t="s">
        <v>46</v>
      </c>
      <c r="B35" s="308"/>
      <c r="C35" s="9">
        <v>2015</v>
      </c>
      <c r="D35" s="10" t="s">
        <v>65</v>
      </c>
      <c r="E35" s="10">
        <v>15</v>
      </c>
      <c r="F35" s="189" t="s">
        <v>47</v>
      </c>
      <c r="G35" s="3">
        <v>10950</v>
      </c>
      <c r="H35" s="3" t="s">
        <v>37</v>
      </c>
      <c r="I35" s="65"/>
      <c r="J35" s="5"/>
      <c r="K35" s="1"/>
      <c r="L35" s="212"/>
      <c r="M35" s="220"/>
      <c r="N35" s="5"/>
      <c r="O35" s="5"/>
      <c r="P35" s="39"/>
      <c r="Q35" s="211"/>
      <c r="R35" s="219">
        <v>12000</v>
      </c>
      <c r="S35" s="1"/>
      <c r="T35" s="1"/>
      <c r="U35" s="1"/>
      <c r="V35" s="279"/>
      <c r="W35" s="280"/>
      <c r="X35" s="1"/>
      <c r="Y35" s="211"/>
      <c r="Z35" s="1"/>
      <c r="AA35" s="279"/>
    </row>
    <row r="36" spans="1:27" s="2" customFormat="1" ht="16.5" thickBot="1" x14ac:dyDescent="0.3">
      <c r="A36" s="163"/>
      <c r="B36" s="311"/>
      <c r="C36" s="105"/>
      <c r="D36" s="106"/>
      <c r="E36" s="106"/>
      <c r="F36" s="107"/>
      <c r="G36" s="108"/>
      <c r="H36" s="108"/>
      <c r="I36" s="109"/>
      <c r="J36" s="110"/>
      <c r="K36" s="111"/>
      <c r="L36" s="214"/>
      <c r="M36" s="221"/>
      <c r="N36" s="110"/>
      <c r="O36" s="110"/>
      <c r="P36" s="112"/>
      <c r="Q36" s="225"/>
      <c r="R36" s="281"/>
      <c r="S36" s="111"/>
      <c r="T36" s="111"/>
      <c r="U36" s="111"/>
      <c r="V36" s="282"/>
      <c r="W36" s="283"/>
      <c r="X36" s="111"/>
      <c r="Y36" s="284"/>
      <c r="Z36" s="111"/>
      <c r="AA36" s="285"/>
    </row>
    <row r="37" spans="1:27" ht="16.5" thickTop="1" x14ac:dyDescent="0.25">
      <c r="A37" s="164" t="s">
        <v>55</v>
      </c>
      <c r="B37" s="312"/>
      <c r="C37" s="99"/>
      <c r="D37" s="100"/>
      <c r="E37" s="100"/>
      <c r="F37" s="100"/>
      <c r="G37" s="100"/>
      <c r="H37" s="100"/>
      <c r="I37" s="100"/>
      <c r="J37" s="101"/>
      <c r="K37" s="101">
        <v>-31884</v>
      </c>
      <c r="L37" s="198"/>
      <c r="M37" s="182"/>
      <c r="N37" s="102">
        <v>-60000</v>
      </c>
      <c r="O37" s="101">
        <v>-60000</v>
      </c>
      <c r="P37" s="104"/>
      <c r="Q37" s="194">
        <v>-60000</v>
      </c>
      <c r="R37" s="182">
        <v>-60000</v>
      </c>
      <c r="S37" s="102"/>
      <c r="T37" s="102"/>
      <c r="U37" s="102">
        <v>-60000</v>
      </c>
      <c r="V37" s="153">
        <v>-60000</v>
      </c>
      <c r="W37" s="267"/>
      <c r="X37" s="102">
        <v>-60000</v>
      </c>
      <c r="Y37" s="215">
        <v>-60000</v>
      </c>
      <c r="Z37" s="102">
        <v>-60000</v>
      </c>
      <c r="AA37" s="286"/>
    </row>
    <row r="38" spans="1:27" x14ac:dyDescent="0.25">
      <c r="A38" s="165" t="s">
        <v>56</v>
      </c>
      <c r="B38" s="313"/>
      <c r="C38" s="21"/>
      <c r="D38" s="22"/>
      <c r="E38" s="22"/>
      <c r="F38" s="22"/>
      <c r="G38" s="22"/>
      <c r="H38" s="22"/>
      <c r="I38" s="22"/>
      <c r="J38" s="16"/>
      <c r="K38" s="16"/>
      <c r="L38" s="27">
        <v>-25000</v>
      </c>
      <c r="M38" s="35" t="s">
        <v>23</v>
      </c>
      <c r="N38" s="12">
        <v>-15000</v>
      </c>
      <c r="O38" s="16"/>
      <c r="P38" s="40" t="s">
        <v>23</v>
      </c>
      <c r="Q38" s="196">
        <v>-15000</v>
      </c>
      <c r="R38" s="35"/>
      <c r="S38" s="12">
        <v>-15000</v>
      </c>
      <c r="T38" s="12"/>
      <c r="U38" s="12">
        <v>-15000</v>
      </c>
      <c r="V38" s="38"/>
      <c r="W38" s="268"/>
      <c r="X38" s="12">
        <v>-15000</v>
      </c>
      <c r="Y38" s="27"/>
      <c r="Z38" s="12"/>
      <c r="AA38" s="36"/>
    </row>
    <row r="39" spans="1:27" x14ac:dyDescent="0.25">
      <c r="A39" s="165" t="s">
        <v>57</v>
      </c>
      <c r="B39" s="313"/>
      <c r="C39" s="21"/>
      <c r="D39" s="22"/>
      <c r="E39" s="22"/>
      <c r="F39" s="22"/>
      <c r="G39" s="22"/>
      <c r="H39" s="22"/>
      <c r="I39" s="22"/>
      <c r="J39" s="16"/>
      <c r="K39" s="16"/>
      <c r="L39" s="27"/>
      <c r="M39" s="35"/>
      <c r="N39" s="12"/>
      <c r="O39" s="16"/>
      <c r="P39" s="40"/>
      <c r="Q39" s="196">
        <v>-150000</v>
      </c>
      <c r="R39" s="35"/>
      <c r="S39" s="12"/>
      <c r="T39" s="12"/>
      <c r="U39" s="12"/>
      <c r="V39" s="38"/>
      <c r="W39" s="268"/>
      <c r="X39" s="12"/>
      <c r="Y39" s="27"/>
      <c r="Z39" s="12"/>
      <c r="AA39" s="36"/>
    </row>
    <row r="40" spans="1:27" x14ac:dyDescent="0.25">
      <c r="A40" s="165" t="s">
        <v>59</v>
      </c>
      <c r="B40" s="313"/>
      <c r="C40" s="21"/>
      <c r="D40" s="22"/>
      <c r="E40" s="22"/>
      <c r="F40" s="22"/>
      <c r="G40" s="22"/>
      <c r="H40" s="22"/>
      <c r="I40" s="22"/>
      <c r="J40" s="16"/>
      <c r="K40" s="16">
        <v>-45000</v>
      </c>
      <c r="L40" s="27"/>
      <c r="M40" s="35"/>
      <c r="N40" s="12"/>
      <c r="O40" s="16"/>
      <c r="P40" s="40"/>
      <c r="Q40" s="196"/>
      <c r="R40" s="35"/>
      <c r="S40" s="12"/>
      <c r="T40" s="12"/>
      <c r="U40" s="12">
        <v>-45000</v>
      </c>
      <c r="V40" s="38"/>
      <c r="W40" s="268"/>
      <c r="X40" s="12"/>
      <c r="Y40" s="27"/>
      <c r="Z40" s="12"/>
      <c r="AA40" s="36"/>
    </row>
    <row r="41" spans="1:27" x14ac:dyDescent="0.25">
      <c r="A41" s="165" t="s">
        <v>58</v>
      </c>
      <c r="B41" s="313"/>
      <c r="C41" s="21"/>
      <c r="D41" s="22"/>
      <c r="E41" s="22"/>
      <c r="F41" s="22"/>
      <c r="G41" s="22"/>
      <c r="H41" s="22"/>
      <c r="I41" s="22"/>
      <c r="J41" s="16"/>
      <c r="K41" s="16">
        <v>-50000</v>
      </c>
      <c r="L41" s="27"/>
      <c r="M41" s="35"/>
      <c r="N41" s="12"/>
      <c r="O41" s="16"/>
      <c r="P41" s="40"/>
      <c r="Q41" s="196"/>
      <c r="R41" s="35"/>
      <c r="S41" s="12"/>
      <c r="T41" s="12"/>
      <c r="U41" s="12"/>
      <c r="V41" s="38"/>
      <c r="W41" s="268"/>
      <c r="X41" s="12"/>
      <c r="Y41" s="27"/>
      <c r="Z41" s="12">
        <v>-50000</v>
      </c>
      <c r="AA41" s="36"/>
    </row>
    <row r="42" spans="1:27" ht="16.5" thickBot="1" x14ac:dyDescent="0.3">
      <c r="A42" s="166" t="s">
        <v>60</v>
      </c>
      <c r="B42" s="314"/>
      <c r="C42" s="113"/>
      <c r="D42" s="114"/>
      <c r="E42" s="114"/>
      <c r="F42" s="114"/>
      <c r="G42" s="114"/>
      <c r="H42" s="114"/>
      <c r="I42" s="114"/>
      <c r="J42" s="115"/>
      <c r="K42" s="115"/>
      <c r="L42" s="157">
        <v>-25000</v>
      </c>
      <c r="M42" s="156"/>
      <c r="N42" s="116"/>
      <c r="O42" s="115"/>
      <c r="P42" s="118"/>
      <c r="Q42" s="195"/>
      <c r="R42" s="156"/>
      <c r="S42" s="116"/>
      <c r="T42" s="116"/>
      <c r="U42" s="116"/>
      <c r="V42" s="287"/>
      <c r="W42" s="288"/>
      <c r="X42" s="116"/>
      <c r="Y42" s="157"/>
      <c r="Z42" s="116"/>
      <c r="AA42" s="117"/>
    </row>
    <row r="43" spans="1:27" ht="16.5" thickTop="1" x14ac:dyDescent="0.25">
      <c r="A43" s="167" t="s">
        <v>50</v>
      </c>
      <c r="B43" s="302"/>
      <c r="C43" s="119"/>
      <c r="D43" s="120"/>
      <c r="E43" s="120"/>
      <c r="F43" s="120"/>
      <c r="G43" s="120"/>
      <c r="H43" s="120"/>
      <c r="I43" s="120"/>
      <c r="J43" s="121"/>
      <c r="K43" s="121">
        <v>-50750</v>
      </c>
      <c r="L43" s="215"/>
      <c r="M43" s="222"/>
      <c r="N43" s="122"/>
      <c r="O43" s="121"/>
      <c r="P43" s="123"/>
      <c r="Q43" s="226"/>
      <c r="R43" s="222"/>
      <c r="S43" s="122"/>
      <c r="T43" s="122"/>
      <c r="U43" s="122"/>
      <c r="V43" s="289"/>
      <c r="W43" s="290"/>
      <c r="X43" s="122"/>
      <c r="Y43" s="215"/>
      <c r="Z43" s="122"/>
      <c r="AA43" s="286"/>
    </row>
    <row r="44" spans="1:27" ht="16.5" thickBot="1" x14ac:dyDescent="0.3">
      <c r="A44" s="166" t="s">
        <v>209</v>
      </c>
      <c r="B44" s="314"/>
      <c r="C44" s="113"/>
      <c r="D44" s="114"/>
      <c r="E44" s="114"/>
      <c r="F44" s="114"/>
      <c r="G44" s="114"/>
      <c r="H44" s="114"/>
      <c r="I44" s="114"/>
      <c r="J44" s="115"/>
      <c r="K44" s="115">
        <v>-415000</v>
      </c>
      <c r="L44" s="157"/>
      <c r="M44" s="156"/>
      <c r="N44" s="116"/>
      <c r="O44" s="115"/>
      <c r="P44" s="118"/>
      <c r="Q44" s="195"/>
      <c r="R44" s="156"/>
      <c r="S44" s="116"/>
      <c r="T44" s="116"/>
      <c r="U44" s="116"/>
      <c r="V44" s="287"/>
      <c r="W44" s="288"/>
      <c r="X44" s="116"/>
      <c r="Y44" s="228"/>
      <c r="Z44" s="116"/>
      <c r="AA44" s="168"/>
    </row>
    <row r="45" spans="1:27" ht="17.25" thickTop="1" thickBot="1" x14ac:dyDescent="0.3">
      <c r="A45" s="393" t="s">
        <v>96</v>
      </c>
      <c r="B45" s="394"/>
      <c r="C45" s="395"/>
      <c r="D45" s="396"/>
      <c r="E45" s="396"/>
      <c r="F45" s="396"/>
      <c r="G45" s="396"/>
      <c r="H45" s="396"/>
      <c r="I45" s="396"/>
      <c r="J45" s="397"/>
      <c r="K45" s="397">
        <v>0</v>
      </c>
      <c r="L45" s="398">
        <v>-153000</v>
      </c>
      <c r="M45" s="399">
        <v>-52000</v>
      </c>
      <c r="N45" s="400">
        <v>-252750</v>
      </c>
      <c r="O45" s="397">
        <v>-165000</v>
      </c>
      <c r="P45" s="401">
        <v>-10000</v>
      </c>
      <c r="Q45" s="402">
        <v>-590000</v>
      </c>
      <c r="R45" s="399">
        <v>-202000</v>
      </c>
      <c r="S45" s="400">
        <v>-85000</v>
      </c>
      <c r="T45" s="400">
        <v>0</v>
      </c>
      <c r="U45" s="400">
        <v>-457000</v>
      </c>
      <c r="V45" s="403">
        <v>-202750</v>
      </c>
      <c r="W45" s="404">
        <v>-110000</v>
      </c>
      <c r="X45" s="400">
        <v>-310000</v>
      </c>
      <c r="Y45" s="402">
        <v>-215000</v>
      </c>
      <c r="Z45" s="400">
        <v>-285000</v>
      </c>
      <c r="AA45" s="403">
        <v>0</v>
      </c>
    </row>
    <row r="46" spans="1:27" s="2" customFormat="1" ht="16.5" thickTop="1" x14ac:dyDescent="0.25">
      <c r="A46" s="405"/>
      <c r="B46" s="406"/>
      <c r="C46" s="407"/>
      <c r="D46" s="408"/>
      <c r="E46" s="408"/>
      <c r="F46" s="409"/>
      <c r="G46" s="410"/>
      <c r="H46" s="410"/>
      <c r="I46" s="411"/>
      <c r="J46" s="412"/>
      <c r="K46" s="413"/>
      <c r="L46" s="414"/>
      <c r="M46" s="415" t="s">
        <v>197</v>
      </c>
      <c r="N46" s="412"/>
      <c r="O46" s="412"/>
      <c r="P46" s="416"/>
      <c r="Q46" s="417"/>
      <c r="R46" s="418"/>
      <c r="S46" s="413"/>
      <c r="T46" s="413"/>
      <c r="U46" s="413"/>
      <c r="V46" s="419"/>
      <c r="W46" s="420"/>
      <c r="X46" s="413"/>
      <c r="Y46" s="417"/>
      <c r="Z46" s="413"/>
      <c r="AA46" s="419"/>
    </row>
    <row r="47" spans="1:27" x14ac:dyDescent="0.25">
      <c r="A47" s="165" t="s">
        <v>100</v>
      </c>
      <c r="B47" s="313"/>
      <c r="C47" s="21"/>
      <c r="D47" s="22"/>
      <c r="E47" s="22"/>
      <c r="F47" s="22"/>
      <c r="G47" s="22"/>
      <c r="H47" s="22"/>
      <c r="I47" s="22"/>
      <c r="J47" s="16"/>
      <c r="K47" s="16">
        <f>SUM(K3:K45)</f>
        <v>151246</v>
      </c>
      <c r="L47" s="27">
        <f t="shared" ref="L47:AA47" si="0">SUM(L3:L45)</f>
        <v>82945</v>
      </c>
      <c r="M47" s="199">
        <f t="shared" si="0"/>
        <v>27433</v>
      </c>
      <c r="N47" s="16">
        <f t="shared" si="0"/>
        <v>0</v>
      </c>
      <c r="O47" s="16">
        <f t="shared" si="0"/>
        <v>0</v>
      </c>
      <c r="P47" s="32">
        <f t="shared" si="0"/>
        <v>0</v>
      </c>
      <c r="Q47" s="27">
        <f t="shared" si="0"/>
        <v>0</v>
      </c>
      <c r="R47" s="199">
        <f t="shared" si="0"/>
        <v>0</v>
      </c>
      <c r="S47" s="16">
        <f t="shared" si="0"/>
        <v>0</v>
      </c>
      <c r="T47" s="16">
        <f t="shared" si="0"/>
        <v>0</v>
      </c>
      <c r="U47" s="16">
        <f t="shared" si="0"/>
        <v>0</v>
      </c>
      <c r="V47" s="36">
        <f t="shared" si="0"/>
        <v>0</v>
      </c>
      <c r="W47" s="269">
        <f t="shared" si="0"/>
        <v>0</v>
      </c>
      <c r="X47" s="16">
        <f t="shared" si="0"/>
        <v>0</v>
      </c>
      <c r="Y47" s="27">
        <f t="shared" si="0"/>
        <v>0</v>
      </c>
      <c r="Z47" s="16">
        <f t="shared" si="0"/>
        <v>0</v>
      </c>
      <c r="AA47" s="36">
        <f t="shared" si="0"/>
        <v>0</v>
      </c>
    </row>
    <row r="48" spans="1:27" x14ac:dyDescent="0.25">
      <c r="A48" s="165" t="s">
        <v>49</v>
      </c>
      <c r="B48" s="313"/>
      <c r="C48" s="21"/>
      <c r="D48" s="22"/>
      <c r="E48" s="22"/>
      <c r="F48" s="22"/>
      <c r="G48" s="22"/>
      <c r="H48" s="22"/>
      <c r="I48" s="22"/>
      <c r="J48" s="16"/>
      <c r="K48" s="16">
        <v>-86996</v>
      </c>
      <c r="L48" s="27">
        <v>-82945</v>
      </c>
      <c r="M48" s="199">
        <v>-27433</v>
      </c>
      <c r="N48" s="16"/>
      <c r="O48" s="16"/>
      <c r="P48" s="40"/>
      <c r="Q48" s="196"/>
      <c r="R48" s="35"/>
      <c r="S48" s="12"/>
      <c r="T48" s="12"/>
      <c r="U48" s="12"/>
      <c r="V48" s="38"/>
      <c r="W48" s="268"/>
      <c r="X48" s="12"/>
      <c r="Y48" s="27"/>
      <c r="Z48" s="12"/>
      <c r="AA48" s="36"/>
    </row>
    <row r="49" spans="1:27" x14ac:dyDescent="0.25">
      <c r="A49" s="165" t="s">
        <v>101</v>
      </c>
      <c r="B49" s="313"/>
      <c r="C49" s="21"/>
      <c r="D49" s="22"/>
      <c r="E49" s="22"/>
      <c r="F49" s="22"/>
      <c r="G49" s="22"/>
      <c r="H49" s="22"/>
      <c r="I49" s="22"/>
      <c r="J49" s="16"/>
      <c r="K49" s="16">
        <v>-17500</v>
      </c>
      <c r="L49" s="27"/>
      <c r="M49" s="199"/>
      <c r="N49" s="16"/>
      <c r="O49" s="16"/>
      <c r="P49" s="40"/>
      <c r="Q49" s="196"/>
      <c r="R49" s="35"/>
      <c r="S49" s="12"/>
      <c r="T49" s="12"/>
      <c r="U49" s="12"/>
      <c r="V49" s="38"/>
      <c r="W49" s="268"/>
      <c r="X49" s="12"/>
      <c r="Y49" s="27"/>
      <c r="Z49" s="12"/>
      <c r="AA49" s="36"/>
    </row>
    <row r="50" spans="1:27" x14ac:dyDescent="0.25">
      <c r="A50" s="165" t="s">
        <v>54</v>
      </c>
      <c r="B50" s="313"/>
      <c r="C50" s="21"/>
      <c r="D50" s="22"/>
      <c r="E50" s="22"/>
      <c r="F50" s="22"/>
      <c r="G50" s="22"/>
      <c r="H50" s="22"/>
      <c r="I50" s="22"/>
      <c r="J50" s="16"/>
      <c r="K50" s="16">
        <v>-13000</v>
      </c>
      <c r="L50" s="27"/>
      <c r="M50" s="199"/>
      <c r="N50" s="16"/>
      <c r="O50" s="16"/>
      <c r="P50" s="40"/>
      <c r="Q50" s="196"/>
      <c r="R50" s="35"/>
      <c r="S50" s="12"/>
      <c r="T50" s="12"/>
      <c r="U50" s="12"/>
      <c r="V50" s="38"/>
      <c r="W50" s="268"/>
      <c r="X50" s="12"/>
      <c r="Y50" s="27"/>
      <c r="Z50" s="12"/>
      <c r="AA50" s="36"/>
    </row>
    <row r="51" spans="1:27" x14ac:dyDescent="0.25">
      <c r="A51" s="165" t="s">
        <v>54</v>
      </c>
      <c r="B51" s="313"/>
      <c r="C51" s="21"/>
      <c r="D51" s="22"/>
      <c r="E51" s="22"/>
      <c r="F51" s="22"/>
      <c r="G51" s="22"/>
      <c r="H51" s="22"/>
      <c r="I51" s="22"/>
      <c r="J51" s="16"/>
      <c r="K51" s="16">
        <v>-33750</v>
      </c>
      <c r="L51" s="27"/>
      <c r="M51" s="199"/>
      <c r="N51" s="16"/>
      <c r="O51" s="16"/>
      <c r="P51" s="40"/>
      <c r="Q51" s="196"/>
      <c r="R51" s="35"/>
      <c r="S51" s="12"/>
      <c r="T51" s="12"/>
      <c r="U51" s="12"/>
      <c r="V51" s="38"/>
      <c r="W51" s="268"/>
      <c r="X51" s="12"/>
      <c r="Y51" s="27"/>
      <c r="Z51" s="12"/>
      <c r="AA51" s="36"/>
    </row>
    <row r="52" spans="1:27" x14ac:dyDescent="0.25">
      <c r="A52" s="165" t="s">
        <v>52</v>
      </c>
      <c r="B52" s="313"/>
      <c r="C52" s="21"/>
      <c r="D52" s="22"/>
      <c r="E52" s="22"/>
      <c r="F52" s="22"/>
      <c r="G52" s="22"/>
      <c r="H52" s="22"/>
      <c r="I52" s="22"/>
      <c r="J52" s="16"/>
      <c r="K52" s="16">
        <f>SUM(K47:K51)</f>
        <v>0</v>
      </c>
      <c r="L52" s="27">
        <f t="shared" ref="L52:Y52" si="1">SUM(L47:L51)</f>
        <v>0</v>
      </c>
      <c r="M52" s="199">
        <f t="shared" si="1"/>
        <v>0</v>
      </c>
      <c r="N52" s="16">
        <f t="shared" si="1"/>
        <v>0</v>
      </c>
      <c r="O52" s="16">
        <f t="shared" si="1"/>
        <v>0</v>
      </c>
      <c r="P52" s="32">
        <f t="shared" si="1"/>
        <v>0</v>
      </c>
      <c r="Q52" s="27">
        <f t="shared" si="1"/>
        <v>0</v>
      </c>
      <c r="R52" s="199">
        <f t="shared" si="1"/>
        <v>0</v>
      </c>
      <c r="S52" s="16">
        <f t="shared" si="1"/>
        <v>0</v>
      </c>
      <c r="T52" s="16">
        <f t="shared" si="1"/>
        <v>0</v>
      </c>
      <c r="U52" s="16">
        <f t="shared" si="1"/>
        <v>0</v>
      </c>
      <c r="V52" s="36">
        <f t="shared" si="1"/>
        <v>0</v>
      </c>
      <c r="W52" s="269">
        <f t="shared" si="1"/>
        <v>0</v>
      </c>
      <c r="X52" s="16">
        <f t="shared" si="1"/>
        <v>0</v>
      </c>
      <c r="Y52" s="27">
        <f t="shared" si="1"/>
        <v>0</v>
      </c>
      <c r="Z52" s="16">
        <f t="shared" ref="Z52:AA52" si="2">SUM(Z47:Z51)</f>
        <v>0</v>
      </c>
      <c r="AA52" s="36">
        <f t="shared" si="2"/>
        <v>0</v>
      </c>
    </row>
    <row r="53" spans="1:27" ht="16.5" thickBot="1" x14ac:dyDescent="0.3">
      <c r="A53" s="333" t="s">
        <v>53</v>
      </c>
      <c r="B53" s="334"/>
      <c r="C53" s="335"/>
      <c r="D53" s="336"/>
      <c r="E53" s="336"/>
      <c r="F53" s="336"/>
      <c r="G53" s="336"/>
      <c r="H53" s="336"/>
      <c r="I53" s="336"/>
      <c r="J53" s="337"/>
      <c r="K53" s="337">
        <v>-25000</v>
      </c>
      <c r="L53" s="338">
        <v>-50000</v>
      </c>
      <c r="M53" s="339">
        <v>-200000</v>
      </c>
      <c r="N53" s="339">
        <v>-200000</v>
      </c>
      <c r="O53" s="339">
        <v>-225000</v>
      </c>
      <c r="P53" s="339">
        <v>-225000</v>
      </c>
      <c r="Q53" s="339">
        <v>-225000</v>
      </c>
      <c r="R53" s="339">
        <v>-200000</v>
      </c>
      <c r="S53" s="340">
        <v>-200000</v>
      </c>
      <c r="T53" s="340">
        <v>-200000</v>
      </c>
      <c r="U53" s="340">
        <v>-200000</v>
      </c>
      <c r="V53" s="341">
        <v>-200000</v>
      </c>
      <c r="W53" s="342">
        <v>-225000</v>
      </c>
      <c r="X53" s="340">
        <v>-225000</v>
      </c>
      <c r="Y53" s="343">
        <v>-225000</v>
      </c>
      <c r="Z53" s="340">
        <v>-225000</v>
      </c>
      <c r="AA53" s="341">
        <v>-225000</v>
      </c>
    </row>
    <row r="54" spans="1:27" ht="17.25" thickTop="1" thickBot="1" x14ac:dyDescent="0.3">
      <c r="A54" s="349" t="s">
        <v>51</v>
      </c>
      <c r="B54" s="350"/>
      <c r="C54" s="351"/>
      <c r="D54" s="352"/>
      <c r="E54" s="352"/>
      <c r="F54" s="352"/>
      <c r="G54" s="353"/>
      <c r="H54" s="353"/>
      <c r="I54" s="353"/>
      <c r="J54" s="146"/>
      <c r="K54" s="146">
        <f>SUM(K48+K49+K50+K51+K53)</f>
        <v>-176246</v>
      </c>
      <c r="L54" s="193">
        <f>SUM(L48+L49+L50+L51+L53)</f>
        <v>-132945</v>
      </c>
      <c r="M54" s="158">
        <f t="shared" ref="M54:Y54" si="3">SUM(M48+M49+M50+M51+M53)</f>
        <v>-227433</v>
      </c>
      <c r="N54" s="146">
        <f t="shared" si="3"/>
        <v>-200000</v>
      </c>
      <c r="O54" s="146">
        <f t="shared" si="3"/>
        <v>-225000</v>
      </c>
      <c r="P54" s="148">
        <f t="shared" si="3"/>
        <v>-225000</v>
      </c>
      <c r="Q54" s="193">
        <f t="shared" si="3"/>
        <v>-225000</v>
      </c>
      <c r="R54" s="158">
        <f t="shared" si="3"/>
        <v>-200000</v>
      </c>
      <c r="S54" s="146">
        <f t="shared" si="3"/>
        <v>-200000</v>
      </c>
      <c r="T54" s="146">
        <f t="shared" si="3"/>
        <v>-200000</v>
      </c>
      <c r="U54" s="146">
        <f t="shared" si="3"/>
        <v>-200000</v>
      </c>
      <c r="V54" s="147">
        <f t="shared" si="3"/>
        <v>-200000</v>
      </c>
      <c r="W54" s="270">
        <f t="shared" si="3"/>
        <v>-225000</v>
      </c>
      <c r="X54" s="146">
        <f t="shared" si="3"/>
        <v>-225000</v>
      </c>
      <c r="Y54" s="193">
        <f t="shared" si="3"/>
        <v>-225000</v>
      </c>
      <c r="Z54" s="146">
        <f t="shared" ref="Z54:AA54" si="4">SUM(Z48+Z49+Z50+Z51+Z53)</f>
        <v>-225000</v>
      </c>
      <c r="AA54" s="147">
        <f t="shared" si="4"/>
        <v>-225000</v>
      </c>
    </row>
    <row r="55" spans="1:27" ht="17.25" thickTop="1" thickBot="1" x14ac:dyDescent="0.3">
      <c r="A55" s="169"/>
      <c r="B55" s="303"/>
      <c r="C55" s="149"/>
      <c r="D55" s="150"/>
      <c r="E55" s="150"/>
      <c r="F55" s="150"/>
      <c r="G55" s="150"/>
      <c r="H55" s="150"/>
      <c r="I55" s="150"/>
      <c r="J55" s="151"/>
      <c r="K55" s="151"/>
      <c r="L55" s="216"/>
      <c r="M55" s="223"/>
      <c r="N55" s="135"/>
      <c r="O55" s="133"/>
      <c r="P55" s="134"/>
      <c r="Q55" s="227"/>
      <c r="R55" s="295"/>
      <c r="S55" s="296"/>
      <c r="T55" s="296"/>
      <c r="U55" s="296"/>
      <c r="V55" s="297"/>
      <c r="W55" s="28"/>
      <c r="X55" s="296"/>
      <c r="Y55" s="292"/>
      <c r="Z55" s="296"/>
      <c r="AA55" s="294"/>
    </row>
    <row r="56" spans="1:27" ht="17.25" thickTop="1" thickBot="1" x14ac:dyDescent="0.3">
      <c r="A56" s="344" t="s">
        <v>198</v>
      </c>
      <c r="B56" s="345"/>
      <c r="C56" s="346"/>
      <c r="D56" s="347"/>
      <c r="E56" s="347"/>
      <c r="F56" s="347"/>
      <c r="G56" s="347"/>
      <c r="H56" s="347"/>
      <c r="I56" s="347"/>
      <c r="J56" s="348">
        <v>93701.04</v>
      </c>
      <c r="K56" s="348">
        <f>SUM(J56+K45-K53)</f>
        <v>118701.04</v>
      </c>
      <c r="L56" s="348">
        <f t="shared" ref="L56:AA56" si="5">SUM(K56+L45-L53)</f>
        <v>15701.039999999994</v>
      </c>
      <c r="M56" s="348">
        <f t="shared" si="5"/>
        <v>163701.03999999998</v>
      </c>
      <c r="N56" s="348">
        <f t="shared" si="5"/>
        <v>110951.03999999998</v>
      </c>
      <c r="O56" s="348">
        <f t="shared" si="5"/>
        <v>170951.03999999998</v>
      </c>
      <c r="P56" s="348">
        <f t="shared" si="5"/>
        <v>385951.04</v>
      </c>
      <c r="Q56" s="348">
        <f t="shared" si="5"/>
        <v>20951.039999999979</v>
      </c>
      <c r="R56" s="348">
        <f t="shared" si="5"/>
        <v>18951.039999999979</v>
      </c>
      <c r="S56" s="348">
        <f t="shared" si="5"/>
        <v>133951.03999999998</v>
      </c>
      <c r="T56" s="348">
        <f t="shared" si="5"/>
        <v>333951.03999999998</v>
      </c>
      <c r="U56" s="348">
        <f t="shared" si="5"/>
        <v>76951.039999999979</v>
      </c>
      <c r="V56" s="348">
        <f t="shared" si="5"/>
        <v>74201.039999999979</v>
      </c>
      <c r="W56" s="348">
        <f t="shared" si="5"/>
        <v>189201.03999999998</v>
      </c>
      <c r="X56" s="348">
        <f t="shared" si="5"/>
        <v>104201.03999999998</v>
      </c>
      <c r="Y56" s="348">
        <f t="shared" si="5"/>
        <v>114201.03999999998</v>
      </c>
      <c r="Z56" s="348">
        <f t="shared" si="5"/>
        <v>54201.039999999979</v>
      </c>
      <c r="AA56" s="348">
        <f t="shared" si="5"/>
        <v>279201.03999999998</v>
      </c>
    </row>
    <row r="57" spans="1:27" ht="16.5" thickTop="1" x14ac:dyDescent="0.25">
      <c r="A57" s="2"/>
      <c r="B57" s="2"/>
      <c r="C57" s="15"/>
      <c r="D57" s="2"/>
      <c r="E57" s="2"/>
      <c r="F57" s="2"/>
    </row>
    <row r="58" spans="1:27" x14ac:dyDescent="0.25">
      <c r="A58" s="2"/>
      <c r="B58" s="2"/>
      <c r="C58" s="15"/>
      <c r="D58" s="2"/>
      <c r="E58" s="2"/>
      <c r="F58" s="2"/>
    </row>
    <row r="59" spans="1:27" x14ac:dyDescent="0.25">
      <c r="A59" s="2"/>
      <c r="B59" s="2"/>
      <c r="C59" s="15"/>
      <c r="D59" s="2"/>
      <c r="E59" s="2"/>
      <c r="F59" s="2"/>
    </row>
    <row r="60" spans="1:27" x14ac:dyDescent="0.25">
      <c r="A60" s="2"/>
      <c r="B60" s="2"/>
      <c r="C60" s="15"/>
      <c r="D60" s="2"/>
      <c r="E60" s="2"/>
      <c r="F60" s="2"/>
    </row>
    <row r="61" spans="1:27" x14ac:dyDescent="0.25">
      <c r="A61" s="2"/>
      <c r="B61" s="2"/>
      <c r="C61" s="15"/>
      <c r="D61" s="2"/>
      <c r="E61" s="2"/>
      <c r="F61" s="2"/>
    </row>
    <row r="62" spans="1:27" x14ac:dyDescent="0.25">
      <c r="A62" s="2"/>
      <c r="B62" s="2"/>
      <c r="C62" s="15"/>
      <c r="D62" s="2"/>
      <c r="E62" s="2"/>
      <c r="F62" s="2"/>
    </row>
    <row r="63" spans="1:27" x14ac:dyDescent="0.25">
      <c r="A63" s="2"/>
      <c r="B63" s="2"/>
      <c r="C63" s="15"/>
      <c r="D63" s="2"/>
      <c r="E63" s="2"/>
      <c r="F63" s="2"/>
    </row>
    <row r="64" spans="1:27" x14ac:dyDescent="0.25">
      <c r="A64" s="2"/>
      <c r="B64" s="2"/>
      <c r="C64" s="15"/>
      <c r="D64" s="2"/>
      <c r="E64" s="2"/>
      <c r="F64" s="2"/>
    </row>
    <row r="65" spans="1:6" x14ac:dyDescent="0.25">
      <c r="A65" s="2"/>
      <c r="B65" s="2"/>
      <c r="C65" s="15"/>
      <c r="D65" s="2"/>
      <c r="E65" s="2"/>
      <c r="F65" s="2"/>
    </row>
    <row r="66" spans="1:6" x14ac:dyDescent="0.25">
      <c r="A66" s="2"/>
      <c r="B66" s="2"/>
      <c r="C66" s="15"/>
      <c r="D66" s="2"/>
      <c r="E66" s="2"/>
      <c r="F66" s="2"/>
    </row>
    <row r="67" spans="1:6" x14ac:dyDescent="0.25">
      <c r="A67" s="2"/>
      <c r="B67" s="2"/>
      <c r="C67" s="15"/>
      <c r="D67" s="2"/>
      <c r="E67" s="2"/>
      <c r="F67" s="2"/>
    </row>
    <row r="68" spans="1:6" x14ac:dyDescent="0.25">
      <c r="A68" s="2"/>
      <c r="B68" s="2"/>
      <c r="C68" s="15"/>
      <c r="D68" s="2"/>
      <c r="E68" s="2"/>
      <c r="F68" s="2"/>
    </row>
    <row r="69" spans="1:6" x14ac:dyDescent="0.25">
      <c r="A69" s="2"/>
      <c r="B69" s="2"/>
      <c r="C69" s="15"/>
      <c r="D69" s="2"/>
      <c r="E69" s="2"/>
      <c r="F69" s="2"/>
    </row>
    <row r="70" spans="1:6" x14ac:dyDescent="0.25">
      <c r="A70" s="2"/>
      <c r="B70" s="2"/>
      <c r="C70" s="15"/>
      <c r="D70" s="2"/>
      <c r="E70" s="2"/>
      <c r="F70" s="2"/>
    </row>
  </sheetData>
  <pageMargins left="0.2" right="0.2" top="0.25" bottom="0.25" header="0" footer="0"/>
  <pageSetup scale="41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84C7-3AF0-424E-8E46-9FFC577F91D8}">
  <dimension ref="A1:U42"/>
  <sheetViews>
    <sheetView workbookViewId="0">
      <selection activeCell="N1" sqref="N1:N4"/>
    </sheetView>
  </sheetViews>
  <sheetFormatPr defaultRowHeight="15.75" x14ac:dyDescent="0.25"/>
  <cols>
    <col min="1" max="1" width="45" style="23" customWidth="1"/>
    <col min="2" max="2" width="11.28515625" style="498" customWidth="1"/>
    <col min="3" max="3" width="11.42578125" style="23" customWidth="1"/>
    <col min="4" max="4" width="14.28515625" style="23" customWidth="1"/>
    <col min="5" max="8" width="11.7109375" style="23" customWidth="1"/>
    <col min="9" max="9" width="16.42578125" style="23" customWidth="1"/>
    <col min="10" max="10" width="14.5703125" style="23" customWidth="1"/>
    <col min="11" max="11" width="13.85546875" style="23" customWidth="1"/>
    <col min="12" max="13" width="12.140625" style="23" bestFit="1" customWidth="1"/>
    <col min="14" max="14" width="13.85546875" style="23" customWidth="1"/>
    <col min="15" max="15" width="13.42578125" style="23" customWidth="1"/>
    <col min="16" max="16" width="12.85546875" style="23" customWidth="1"/>
    <col min="17" max="17" width="13.85546875" style="23" customWidth="1"/>
    <col min="18" max="18" width="14.85546875" style="23" customWidth="1"/>
    <col min="19" max="21" width="12" style="25" customWidth="1"/>
    <col min="22" max="241" width="9.140625" style="23"/>
    <col min="242" max="242" width="23.140625" style="23" customWidth="1"/>
    <col min="243" max="244" width="9.140625" style="23"/>
    <col min="245" max="245" width="13" style="23" customWidth="1"/>
    <col min="246" max="246" width="29.28515625" style="23" customWidth="1"/>
    <col min="247" max="249" width="9.140625" style="23"/>
    <col min="250" max="250" width="14.7109375" style="23" customWidth="1"/>
    <col min="251" max="251" width="13.42578125" style="23" customWidth="1"/>
    <col min="252" max="252" width="12.7109375" style="23" customWidth="1"/>
    <col min="253" max="253" width="14.140625" style="23" customWidth="1"/>
    <col min="254" max="254" width="9.140625" style="23"/>
    <col min="255" max="256" width="10.140625" style="23" bestFit="1" customWidth="1"/>
    <col min="257" max="258" width="9.28515625" style="23" bestFit="1" customWidth="1"/>
    <col min="259" max="265" width="10.140625" style="23" bestFit="1" customWidth="1"/>
    <col min="266" max="266" width="9.28515625" style="23" bestFit="1" customWidth="1"/>
    <col min="267" max="268" width="10.140625" style="23" bestFit="1" customWidth="1"/>
    <col min="269" max="271" width="9.28515625" style="23" bestFit="1" customWidth="1"/>
    <col min="272" max="274" width="10.140625" style="23" bestFit="1" customWidth="1"/>
    <col min="275" max="275" width="14.140625" style="23" customWidth="1"/>
    <col min="276" max="497" width="9.140625" style="23"/>
    <col min="498" max="498" width="23.140625" style="23" customWidth="1"/>
    <col min="499" max="500" width="9.140625" style="23"/>
    <col min="501" max="501" width="13" style="23" customWidth="1"/>
    <col min="502" max="502" width="29.28515625" style="23" customWidth="1"/>
    <col min="503" max="505" width="9.140625" style="23"/>
    <col min="506" max="506" width="14.7109375" style="23" customWidth="1"/>
    <col min="507" max="507" width="13.42578125" style="23" customWidth="1"/>
    <col min="508" max="508" width="12.7109375" style="23" customWidth="1"/>
    <col min="509" max="509" width="14.140625" style="23" customWidth="1"/>
    <col min="510" max="510" width="9.140625" style="23"/>
    <col min="511" max="512" width="10.140625" style="23" bestFit="1" customWidth="1"/>
    <col min="513" max="514" width="9.28515625" style="23" bestFit="1" customWidth="1"/>
    <col min="515" max="521" width="10.140625" style="23" bestFit="1" customWidth="1"/>
    <col min="522" max="522" width="9.28515625" style="23" bestFit="1" customWidth="1"/>
    <col min="523" max="524" width="10.140625" style="23" bestFit="1" customWidth="1"/>
    <col min="525" max="527" width="9.28515625" style="23" bestFit="1" customWidth="1"/>
    <col min="528" max="530" width="10.140625" style="23" bestFit="1" customWidth="1"/>
    <col min="531" max="531" width="14.140625" style="23" customWidth="1"/>
    <col min="532" max="753" width="9.140625" style="23"/>
    <col min="754" max="754" width="23.140625" style="23" customWidth="1"/>
    <col min="755" max="756" width="9.140625" style="23"/>
    <col min="757" max="757" width="13" style="23" customWidth="1"/>
    <col min="758" max="758" width="29.28515625" style="23" customWidth="1"/>
    <col min="759" max="761" width="9.140625" style="23"/>
    <col min="762" max="762" width="14.7109375" style="23" customWidth="1"/>
    <col min="763" max="763" width="13.42578125" style="23" customWidth="1"/>
    <col min="764" max="764" width="12.7109375" style="23" customWidth="1"/>
    <col min="765" max="765" width="14.140625" style="23" customWidth="1"/>
    <col min="766" max="766" width="9.140625" style="23"/>
    <col min="767" max="768" width="10.140625" style="23" bestFit="1" customWidth="1"/>
    <col min="769" max="770" width="9.28515625" style="23" bestFit="1" customWidth="1"/>
    <col min="771" max="777" width="10.140625" style="23" bestFit="1" customWidth="1"/>
    <col min="778" max="778" width="9.28515625" style="23" bestFit="1" customWidth="1"/>
    <col min="779" max="780" width="10.140625" style="23" bestFit="1" customWidth="1"/>
    <col min="781" max="783" width="9.28515625" style="23" bestFit="1" customWidth="1"/>
    <col min="784" max="786" width="10.140625" style="23" bestFit="1" customWidth="1"/>
    <col min="787" max="787" width="14.140625" style="23" customWidth="1"/>
    <col min="788" max="1009" width="9.140625" style="23"/>
    <col min="1010" max="1010" width="23.140625" style="23" customWidth="1"/>
    <col min="1011" max="1012" width="9.140625" style="23"/>
    <col min="1013" max="1013" width="13" style="23" customWidth="1"/>
    <col min="1014" max="1014" width="29.28515625" style="23" customWidth="1"/>
    <col min="1015" max="1017" width="9.140625" style="23"/>
    <col min="1018" max="1018" width="14.7109375" style="23" customWidth="1"/>
    <col min="1019" max="1019" width="13.42578125" style="23" customWidth="1"/>
    <col min="1020" max="1020" width="12.7109375" style="23" customWidth="1"/>
    <col min="1021" max="1021" width="14.140625" style="23" customWidth="1"/>
    <col min="1022" max="1022" width="9.140625" style="23"/>
    <col min="1023" max="1024" width="10.140625" style="23" bestFit="1" customWidth="1"/>
    <col min="1025" max="1026" width="9.28515625" style="23" bestFit="1" customWidth="1"/>
    <col min="1027" max="1033" width="10.140625" style="23" bestFit="1" customWidth="1"/>
    <col min="1034" max="1034" width="9.28515625" style="23" bestFit="1" customWidth="1"/>
    <col min="1035" max="1036" width="10.140625" style="23" bestFit="1" customWidth="1"/>
    <col min="1037" max="1039" width="9.28515625" style="23" bestFit="1" customWidth="1"/>
    <col min="1040" max="1042" width="10.140625" style="23" bestFit="1" customWidth="1"/>
    <col min="1043" max="1043" width="14.140625" style="23" customWidth="1"/>
    <col min="1044" max="1265" width="9.140625" style="23"/>
    <col min="1266" max="1266" width="23.140625" style="23" customWidth="1"/>
    <col min="1267" max="1268" width="9.140625" style="23"/>
    <col min="1269" max="1269" width="13" style="23" customWidth="1"/>
    <col min="1270" max="1270" width="29.28515625" style="23" customWidth="1"/>
    <col min="1271" max="1273" width="9.140625" style="23"/>
    <col min="1274" max="1274" width="14.7109375" style="23" customWidth="1"/>
    <col min="1275" max="1275" width="13.42578125" style="23" customWidth="1"/>
    <col min="1276" max="1276" width="12.7109375" style="23" customWidth="1"/>
    <col min="1277" max="1277" width="14.140625" style="23" customWidth="1"/>
    <col min="1278" max="1278" width="9.140625" style="23"/>
    <col min="1279" max="1280" width="10.140625" style="23" bestFit="1" customWidth="1"/>
    <col min="1281" max="1282" width="9.28515625" style="23" bestFit="1" customWidth="1"/>
    <col min="1283" max="1289" width="10.140625" style="23" bestFit="1" customWidth="1"/>
    <col min="1290" max="1290" width="9.28515625" style="23" bestFit="1" customWidth="1"/>
    <col min="1291" max="1292" width="10.140625" style="23" bestFit="1" customWidth="1"/>
    <col min="1293" max="1295" width="9.28515625" style="23" bestFit="1" customWidth="1"/>
    <col min="1296" max="1298" width="10.140625" style="23" bestFit="1" customWidth="1"/>
    <col min="1299" max="1299" width="14.140625" style="23" customWidth="1"/>
    <col min="1300" max="1521" width="9.140625" style="23"/>
    <col min="1522" max="1522" width="23.140625" style="23" customWidth="1"/>
    <col min="1523" max="1524" width="9.140625" style="23"/>
    <col min="1525" max="1525" width="13" style="23" customWidth="1"/>
    <col min="1526" max="1526" width="29.28515625" style="23" customWidth="1"/>
    <col min="1527" max="1529" width="9.140625" style="23"/>
    <col min="1530" max="1530" width="14.7109375" style="23" customWidth="1"/>
    <col min="1531" max="1531" width="13.42578125" style="23" customWidth="1"/>
    <col min="1532" max="1532" width="12.7109375" style="23" customWidth="1"/>
    <col min="1533" max="1533" width="14.140625" style="23" customWidth="1"/>
    <col min="1534" max="1534" width="9.140625" style="23"/>
    <col min="1535" max="1536" width="10.140625" style="23" bestFit="1" customWidth="1"/>
    <col min="1537" max="1538" width="9.28515625" style="23" bestFit="1" customWidth="1"/>
    <col min="1539" max="1545" width="10.140625" style="23" bestFit="1" customWidth="1"/>
    <col min="1546" max="1546" width="9.28515625" style="23" bestFit="1" customWidth="1"/>
    <col min="1547" max="1548" width="10.140625" style="23" bestFit="1" customWidth="1"/>
    <col min="1549" max="1551" width="9.28515625" style="23" bestFit="1" customWidth="1"/>
    <col min="1552" max="1554" width="10.140625" style="23" bestFit="1" customWidth="1"/>
    <col min="1555" max="1555" width="14.140625" style="23" customWidth="1"/>
    <col min="1556" max="1777" width="9.140625" style="23"/>
    <col min="1778" max="1778" width="23.140625" style="23" customWidth="1"/>
    <col min="1779" max="1780" width="9.140625" style="23"/>
    <col min="1781" max="1781" width="13" style="23" customWidth="1"/>
    <col min="1782" max="1782" width="29.28515625" style="23" customWidth="1"/>
    <col min="1783" max="1785" width="9.140625" style="23"/>
    <col min="1786" max="1786" width="14.7109375" style="23" customWidth="1"/>
    <col min="1787" max="1787" width="13.42578125" style="23" customWidth="1"/>
    <col min="1788" max="1788" width="12.7109375" style="23" customWidth="1"/>
    <col min="1789" max="1789" width="14.140625" style="23" customWidth="1"/>
    <col min="1790" max="1790" width="9.140625" style="23"/>
    <col min="1791" max="1792" width="10.140625" style="23" bestFit="1" customWidth="1"/>
    <col min="1793" max="1794" width="9.28515625" style="23" bestFit="1" customWidth="1"/>
    <col min="1795" max="1801" width="10.140625" style="23" bestFit="1" customWidth="1"/>
    <col min="1802" max="1802" width="9.28515625" style="23" bestFit="1" customWidth="1"/>
    <col min="1803" max="1804" width="10.140625" style="23" bestFit="1" customWidth="1"/>
    <col min="1805" max="1807" width="9.28515625" style="23" bestFit="1" customWidth="1"/>
    <col min="1808" max="1810" width="10.140625" style="23" bestFit="1" customWidth="1"/>
    <col min="1811" max="1811" width="14.140625" style="23" customWidth="1"/>
    <col min="1812" max="2033" width="9.140625" style="23"/>
    <col min="2034" max="2034" width="23.140625" style="23" customWidth="1"/>
    <col min="2035" max="2036" width="9.140625" style="23"/>
    <col min="2037" max="2037" width="13" style="23" customWidth="1"/>
    <col min="2038" max="2038" width="29.28515625" style="23" customWidth="1"/>
    <col min="2039" max="2041" width="9.140625" style="23"/>
    <col min="2042" max="2042" width="14.7109375" style="23" customWidth="1"/>
    <col min="2043" max="2043" width="13.42578125" style="23" customWidth="1"/>
    <col min="2044" max="2044" width="12.7109375" style="23" customWidth="1"/>
    <col min="2045" max="2045" width="14.140625" style="23" customWidth="1"/>
    <col min="2046" max="2046" width="9.140625" style="23"/>
    <col min="2047" max="2048" width="10.140625" style="23" bestFit="1" customWidth="1"/>
    <col min="2049" max="2050" width="9.28515625" style="23" bestFit="1" customWidth="1"/>
    <col min="2051" max="2057" width="10.140625" style="23" bestFit="1" customWidth="1"/>
    <col min="2058" max="2058" width="9.28515625" style="23" bestFit="1" customWidth="1"/>
    <col min="2059" max="2060" width="10.140625" style="23" bestFit="1" customWidth="1"/>
    <col min="2061" max="2063" width="9.28515625" style="23" bestFit="1" customWidth="1"/>
    <col min="2064" max="2066" width="10.140625" style="23" bestFit="1" customWidth="1"/>
    <col min="2067" max="2067" width="14.140625" style="23" customWidth="1"/>
    <col min="2068" max="2289" width="9.140625" style="23"/>
    <col min="2290" max="2290" width="23.140625" style="23" customWidth="1"/>
    <col min="2291" max="2292" width="9.140625" style="23"/>
    <col min="2293" max="2293" width="13" style="23" customWidth="1"/>
    <col min="2294" max="2294" width="29.28515625" style="23" customWidth="1"/>
    <col min="2295" max="2297" width="9.140625" style="23"/>
    <col min="2298" max="2298" width="14.7109375" style="23" customWidth="1"/>
    <col min="2299" max="2299" width="13.42578125" style="23" customWidth="1"/>
    <col min="2300" max="2300" width="12.7109375" style="23" customWidth="1"/>
    <col min="2301" max="2301" width="14.140625" style="23" customWidth="1"/>
    <col min="2302" max="2302" width="9.140625" style="23"/>
    <col min="2303" max="2304" width="10.140625" style="23" bestFit="1" customWidth="1"/>
    <col min="2305" max="2306" width="9.28515625" style="23" bestFit="1" customWidth="1"/>
    <col min="2307" max="2313" width="10.140625" style="23" bestFit="1" customWidth="1"/>
    <col min="2314" max="2314" width="9.28515625" style="23" bestFit="1" customWidth="1"/>
    <col min="2315" max="2316" width="10.140625" style="23" bestFit="1" customWidth="1"/>
    <col min="2317" max="2319" width="9.28515625" style="23" bestFit="1" customWidth="1"/>
    <col min="2320" max="2322" width="10.140625" style="23" bestFit="1" customWidth="1"/>
    <col min="2323" max="2323" width="14.140625" style="23" customWidth="1"/>
    <col min="2324" max="2545" width="9.140625" style="23"/>
    <col min="2546" max="2546" width="23.140625" style="23" customWidth="1"/>
    <col min="2547" max="2548" width="9.140625" style="23"/>
    <col min="2549" max="2549" width="13" style="23" customWidth="1"/>
    <col min="2550" max="2550" width="29.28515625" style="23" customWidth="1"/>
    <col min="2551" max="2553" width="9.140625" style="23"/>
    <col min="2554" max="2554" width="14.7109375" style="23" customWidth="1"/>
    <col min="2555" max="2555" width="13.42578125" style="23" customWidth="1"/>
    <col min="2556" max="2556" width="12.7109375" style="23" customWidth="1"/>
    <col min="2557" max="2557" width="14.140625" style="23" customWidth="1"/>
    <col min="2558" max="2558" width="9.140625" style="23"/>
    <col min="2559" max="2560" width="10.140625" style="23" bestFit="1" customWidth="1"/>
    <col min="2561" max="2562" width="9.28515625" style="23" bestFit="1" customWidth="1"/>
    <col min="2563" max="2569" width="10.140625" style="23" bestFit="1" customWidth="1"/>
    <col min="2570" max="2570" width="9.28515625" style="23" bestFit="1" customWidth="1"/>
    <col min="2571" max="2572" width="10.140625" style="23" bestFit="1" customWidth="1"/>
    <col min="2573" max="2575" width="9.28515625" style="23" bestFit="1" customWidth="1"/>
    <col min="2576" max="2578" width="10.140625" style="23" bestFit="1" customWidth="1"/>
    <col min="2579" max="2579" width="14.140625" style="23" customWidth="1"/>
    <col min="2580" max="2801" width="9.140625" style="23"/>
    <col min="2802" max="2802" width="23.140625" style="23" customWidth="1"/>
    <col min="2803" max="2804" width="9.140625" style="23"/>
    <col min="2805" max="2805" width="13" style="23" customWidth="1"/>
    <col min="2806" max="2806" width="29.28515625" style="23" customWidth="1"/>
    <col min="2807" max="2809" width="9.140625" style="23"/>
    <col min="2810" max="2810" width="14.7109375" style="23" customWidth="1"/>
    <col min="2811" max="2811" width="13.42578125" style="23" customWidth="1"/>
    <col min="2812" max="2812" width="12.7109375" style="23" customWidth="1"/>
    <col min="2813" max="2813" width="14.140625" style="23" customWidth="1"/>
    <col min="2814" max="2814" width="9.140625" style="23"/>
    <col min="2815" max="2816" width="10.140625" style="23" bestFit="1" customWidth="1"/>
    <col min="2817" max="2818" width="9.28515625" style="23" bestFit="1" customWidth="1"/>
    <col min="2819" max="2825" width="10.140625" style="23" bestFit="1" customWidth="1"/>
    <col min="2826" max="2826" width="9.28515625" style="23" bestFit="1" customWidth="1"/>
    <col min="2827" max="2828" width="10.140625" style="23" bestFit="1" customWidth="1"/>
    <col min="2829" max="2831" width="9.28515625" style="23" bestFit="1" customWidth="1"/>
    <col min="2832" max="2834" width="10.140625" style="23" bestFit="1" customWidth="1"/>
    <col min="2835" max="2835" width="14.140625" style="23" customWidth="1"/>
    <col min="2836" max="3057" width="9.140625" style="23"/>
    <col min="3058" max="3058" width="23.140625" style="23" customWidth="1"/>
    <col min="3059" max="3060" width="9.140625" style="23"/>
    <col min="3061" max="3061" width="13" style="23" customWidth="1"/>
    <col min="3062" max="3062" width="29.28515625" style="23" customWidth="1"/>
    <col min="3063" max="3065" width="9.140625" style="23"/>
    <col min="3066" max="3066" width="14.7109375" style="23" customWidth="1"/>
    <col min="3067" max="3067" width="13.42578125" style="23" customWidth="1"/>
    <col min="3068" max="3068" width="12.7109375" style="23" customWidth="1"/>
    <col min="3069" max="3069" width="14.140625" style="23" customWidth="1"/>
    <col min="3070" max="3070" width="9.140625" style="23"/>
    <col min="3071" max="3072" width="10.140625" style="23" bestFit="1" customWidth="1"/>
    <col min="3073" max="3074" width="9.28515625" style="23" bestFit="1" customWidth="1"/>
    <col min="3075" max="3081" width="10.140625" style="23" bestFit="1" customWidth="1"/>
    <col min="3082" max="3082" width="9.28515625" style="23" bestFit="1" customWidth="1"/>
    <col min="3083" max="3084" width="10.140625" style="23" bestFit="1" customWidth="1"/>
    <col min="3085" max="3087" width="9.28515625" style="23" bestFit="1" customWidth="1"/>
    <col min="3088" max="3090" width="10.140625" style="23" bestFit="1" customWidth="1"/>
    <col min="3091" max="3091" width="14.140625" style="23" customWidth="1"/>
    <col min="3092" max="3313" width="9.140625" style="23"/>
    <col min="3314" max="3314" width="23.140625" style="23" customWidth="1"/>
    <col min="3315" max="3316" width="9.140625" style="23"/>
    <col min="3317" max="3317" width="13" style="23" customWidth="1"/>
    <col min="3318" max="3318" width="29.28515625" style="23" customWidth="1"/>
    <col min="3319" max="3321" width="9.140625" style="23"/>
    <col min="3322" max="3322" width="14.7109375" style="23" customWidth="1"/>
    <col min="3323" max="3323" width="13.42578125" style="23" customWidth="1"/>
    <col min="3324" max="3324" width="12.7109375" style="23" customWidth="1"/>
    <col min="3325" max="3325" width="14.140625" style="23" customWidth="1"/>
    <col min="3326" max="3326" width="9.140625" style="23"/>
    <col min="3327" max="3328" width="10.140625" style="23" bestFit="1" customWidth="1"/>
    <col min="3329" max="3330" width="9.28515625" style="23" bestFit="1" customWidth="1"/>
    <col min="3331" max="3337" width="10.140625" style="23" bestFit="1" customWidth="1"/>
    <col min="3338" max="3338" width="9.28515625" style="23" bestFit="1" customWidth="1"/>
    <col min="3339" max="3340" width="10.140625" style="23" bestFit="1" customWidth="1"/>
    <col min="3341" max="3343" width="9.28515625" style="23" bestFit="1" customWidth="1"/>
    <col min="3344" max="3346" width="10.140625" style="23" bestFit="1" customWidth="1"/>
    <col min="3347" max="3347" width="14.140625" style="23" customWidth="1"/>
    <col min="3348" max="3569" width="9.140625" style="23"/>
    <col min="3570" max="3570" width="23.140625" style="23" customWidth="1"/>
    <col min="3571" max="3572" width="9.140625" style="23"/>
    <col min="3573" max="3573" width="13" style="23" customWidth="1"/>
    <col min="3574" max="3574" width="29.28515625" style="23" customWidth="1"/>
    <col min="3575" max="3577" width="9.140625" style="23"/>
    <col min="3578" max="3578" width="14.7109375" style="23" customWidth="1"/>
    <col min="3579" max="3579" width="13.42578125" style="23" customWidth="1"/>
    <col min="3580" max="3580" width="12.7109375" style="23" customWidth="1"/>
    <col min="3581" max="3581" width="14.140625" style="23" customWidth="1"/>
    <col min="3582" max="3582" width="9.140625" style="23"/>
    <col min="3583" max="3584" width="10.140625" style="23" bestFit="1" customWidth="1"/>
    <col min="3585" max="3586" width="9.28515625" style="23" bestFit="1" customWidth="1"/>
    <col min="3587" max="3593" width="10.140625" style="23" bestFit="1" customWidth="1"/>
    <col min="3594" max="3594" width="9.28515625" style="23" bestFit="1" customWidth="1"/>
    <col min="3595" max="3596" width="10.140625" style="23" bestFit="1" customWidth="1"/>
    <col min="3597" max="3599" width="9.28515625" style="23" bestFit="1" customWidth="1"/>
    <col min="3600" max="3602" width="10.140625" style="23" bestFit="1" customWidth="1"/>
    <col min="3603" max="3603" width="14.140625" style="23" customWidth="1"/>
    <col min="3604" max="3825" width="9.140625" style="23"/>
    <col min="3826" max="3826" width="23.140625" style="23" customWidth="1"/>
    <col min="3827" max="3828" width="9.140625" style="23"/>
    <col min="3829" max="3829" width="13" style="23" customWidth="1"/>
    <col min="3830" max="3830" width="29.28515625" style="23" customWidth="1"/>
    <col min="3831" max="3833" width="9.140625" style="23"/>
    <col min="3834" max="3834" width="14.7109375" style="23" customWidth="1"/>
    <col min="3835" max="3835" width="13.42578125" style="23" customWidth="1"/>
    <col min="3836" max="3836" width="12.7109375" style="23" customWidth="1"/>
    <col min="3837" max="3837" width="14.140625" style="23" customWidth="1"/>
    <col min="3838" max="3838" width="9.140625" style="23"/>
    <col min="3839" max="3840" width="10.140625" style="23" bestFit="1" customWidth="1"/>
    <col min="3841" max="3842" width="9.28515625" style="23" bestFit="1" customWidth="1"/>
    <col min="3843" max="3849" width="10.140625" style="23" bestFit="1" customWidth="1"/>
    <col min="3850" max="3850" width="9.28515625" style="23" bestFit="1" customWidth="1"/>
    <col min="3851" max="3852" width="10.140625" style="23" bestFit="1" customWidth="1"/>
    <col min="3853" max="3855" width="9.28515625" style="23" bestFit="1" customWidth="1"/>
    <col min="3856" max="3858" width="10.140625" style="23" bestFit="1" customWidth="1"/>
    <col min="3859" max="3859" width="14.140625" style="23" customWidth="1"/>
    <col min="3860" max="4081" width="9.140625" style="23"/>
    <col min="4082" max="4082" width="23.140625" style="23" customWidth="1"/>
    <col min="4083" max="4084" width="9.140625" style="23"/>
    <col min="4085" max="4085" width="13" style="23" customWidth="1"/>
    <col min="4086" max="4086" width="29.28515625" style="23" customWidth="1"/>
    <col min="4087" max="4089" width="9.140625" style="23"/>
    <col min="4090" max="4090" width="14.7109375" style="23" customWidth="1"/>
    <col min="4091" max="4091" width="13.42578125" style="23" customWidth="1"/>
    <col min="4092" max="4092" width="12.7109375" style="23" customWidth="1"/>
    <col min="4093" max="4093" width="14.140625" style="23" customWidth="1"/>
    <col min="4094" max="4094" width="9.140625" style="23"/>
    <col min="4095" max="4096" width="10.140625" style="23" bestFit="1" customWidth="1"/>
    <col min="4097" max="4098" width="9.28515625" style="23" bestFit="1" customWidth="1"/>
    <col min="4099" max="4105" width="10.140625" style="23" bestFit="1" customWidth="1"/>
    <col min="4106" max="4106" width="9.28515625" style="23" bestFit="1" customWidth="1"/>
    <col min="4107" max="4108" width="10.140625" style="23" bestFit="1" customWidth="1"/>
    <col min="4109" max="4111" width="9.28515625" style="23" bestFit="1" customWidth="1"/>
    <col min="4112" max="4114" width="10.140625" style="23" bestFit="1" customWidth="1"/>
    <col min="4115" max="4115" width="14.140625" style="23" customWidth="1"/>
    <col min="4116" max="4337" width="9.140625" style="23"/>
    <col min="4338" max="4338" width="23.140625" style="23" customWidth="1"/>
    <col min="4339" max="4340" width="9.140625" style="23"/>
    <col min="4341" max="4341" width="13" style="23" customWidth="1"/>
    <col min="4342" max="4342" width="29.28515625" style="23" customWidth="1"/>
    <col min="4343" max="4345" width="9.140625" style="23"/>
    <col min="4346" max="4346" width="14.7109375" style="23" customWidth="1"/>
    <col min="4347" max="4347" width="13.42578125" style="23" customWidth="1"/>
    <col min="4348" max="4348" width="12.7109375" style="23" customWidth="1"/>
    <col min="4349" max="4349" width="14.140625" style="23" customWidth="1"/>
    <col min="4350" max="4350" width="9.140625" style="23"/>
    <col min="4351" max="4352" width="10.140625" style="23" bestFit="1" customWidth="1"/>
    <col min="4353" max="4354" width="9.28515625" style="23" bestFit="1" customWidth="1"/>
    <col min="4355" max="4361" width="10.140625" style="23" bestFit="1" customWidth="1"/>
    <col min="4362" max="4362" width="9.28515625" style="23" bestFit="1" customWidth="1"/>
    <col min="4363" max="4364" width="10.140625" style="23" bestFit="1" customWidth="1"/>
    <col min="4365" max="4367" width="9.28515625" style="23" bestFit="1" customWidth="1"/>
    <col min="4368" max="4370" width="10.140625" style="23" bestFit="1" customWidth="1"/>
    <col min="4371" max="4371" width="14.140625" style="23" customWidth="1"/>
    <col min="4372" max="4593" width="9.140625" style="23"/>
    <col min="4594" max="4594" width="23.140625" style="23" customWidth="1"/>
    <col min="4595" max="4596" width="9.140625" style="23"/>
    <col min="4597" max="4597" width="13" style="23" customWidth="1"/>
    <col min="4598" max="4598" width="29.28515625" style="23" customWidth="1"/>
    <col min="4599" max="4601" width="9.140625" style="23"/>
    <col min="4602" max="4602" width="14.7109375" style="23" customWidth="1"/>
    <col min="4603" max="4603" width="13.42578125" style="23" customWidth="1"/>
    <col min="4604" max="4604" width="12.7109375" style="23" customWidth="1"/>
    <col min="4605" max="4605" width="14.140625" style="23" customWidth="1"/>
    <col min="4606" max="4606" width="9.140625" style="23"/>
    <col min="4607" max="4608" width="10.140625" style="23" bestFit="1" customWidth="1"/>
    <col min="4609" max="4610" width="9.28515625" style="23" bestFit="1" customWidth="1"/>
    <col min="4611" max="4617" width="10.140625" style="23" bestFit="1" customWidth="1"/>
    <col min="4618" max="4618" width="9.28515625" style="23" bestFit="1" customWidth="1"/>
    <col min="4619" max="4620" width="10.140625" style="23" bestFit="1" customWidth="1"/>
    <col min="4621" max="4623" width="9.28515625" style="23" bestFit="1" customWidth="1"/>
    <col min="4624" max="4626" width="10.140625" style="23" bestFit="1" customWidth="1"/>
    <col min="4627" max="4627" width="14.140625" style="23" customWidth="1"/>
    <col min="4628" max="4849" width="9.140625" style="23"/>
    <col min="4850" max="4850" width="23.140625" style="23" customWidth="1"/>
    <col min="4851" max="4852" width="9.140625" style="23"/>
    <col min="4853" max="4853" width="13" style="23" customWidth="1"/>
    <col min="4854" max="4854" width="29.28515625" style="23" customWidth="1"/>
    <col min="4855" max="4857" width="9.140625" style="23"/>
    <col min="4858" max="4858" width="14.7109375" style="23" customWidth="1"/>
    <col min="4859" max="4859" width="13.42578125" style="23" customWidth="1"/>
    <col min="4860" max="4860" width="12.7109375" style="23" customWidth="1"/>
    <col min="4861" max="4861" width="14.140625" style="23" customWidth="1"/>
    <col min="4862" max="4862" width="9.140625" style="23"/>
    <col min="4863" max="4864" width="10.140625" style="23" bestFit="1" customWidth="1"/>
    <col min="4865" max="4866" width="9.28515625" style="23" bestFit="1" customWidth="1"/>
    <col min="4867" max="4873" width="10.140625" style="23" bestFit="1" customWidth="1"/>
    <col min="4874" max="4874" width="9.28515625" style="23" bestFit="1" customWidth="1"/>
    <col min="4875" max="4876" width="10.140625" style="23" bestFit="1" customWidth="1"/>
    <col min="4877" max="4879" width="9.28515625" style="23" bestFit="1" customWidth="1"/>
    <col min="4880" max="4882" width="10.140625" style="23" bestFit="1" customWidth="1"/>
    <col min="4883" max="4883" width="14.140625" style="23" customWidth="1"/>
    <col min="4884" max="5105" width="9.140625" style="23"/>
    <col min="5106" max="5106" width="23.140625" style="23" customWidth="1"/>
    <col min="5107" max="5108" width="9.140625" style="23"/>
    <col min="5109" max="5109" width="13" style="23" customWidth="1"/>
    <col min="5110" max="5110" width="29.28515625" style="23" customWidth="1"/>
    <col min="5111" max="5113" width="9.140625" style="23"/>
    <col min="5114" max="5114" width="14.7109375" style="23" customWidth="1"/>
    <col min="5115" max="5115" width="13.42578125" style="23" customWidth="1"/>
    <col min="5116" max="5116" width="12.7109375" style="23" customWidth="1"/>
    <col min="5117" max="5117" width="14.140625" style="23" customWidth="1"/>
    <col min="5118" max="5118" width="9.140625" style="23"/>
    <col min="5119" max="5120" width="10.140625" style="23" bestFit="1" customWidth="1"/>
    <col min="5121" max="5122" width="9.28515625" style="23" bestFit="1" customWidth="1"/>
    <col min="5123" max="5129" width="10.140625" style="23" bestFit="1" customWidth="1"/>
    <col min="5130" max="5130" width="9.28515625" style="23" bestFit="1" customWidth="1"/>
    <col min="5131" max="5132" width="10.140625" style="23" bestFit="1" customWidth="1"/>
    <col min="5133" max="5135" width="9.28515625" style="23" bestFit="1" customWidth="1"/>
    <col min="5136" max="5138" width="10.140625" style="23" bestFit="1" customWidth="1"/>
    <col min="5139" max="5139" width="14.140625" style="23" customWidth="1"/>
    <col min="5140" max="5361" width="9.140625" style="23"/>
    <col min="5362" max="5362" width="23.140625" style="23" customWidth="1"/>
    <col min="5363" max="5364" width="9.140625" style="23"/>
    <col min="5365" max="5365" width="13" style="23" customWidth="1"/>
    <col min="5366" max="5366" width="29.28515625" style="23" customWidth="1"/>
    <col min="5367" max="5369" width="9.140625" style="23"/>
    <col min="5370" max="5370" width="14.7109375" style="23" customWidth="1"/>
    <col min="5371" max="5371" width="13.42578125" style="23" customWidth="1"/>
    <col min="5372" max="5372" width="12.7109375" style="23" customWidth="1"/>
    <col min="5373" max="5373" width="14.140625" style="23" customWidth="1"/>
    <col min="5374" max="5374" width="9.140625" style="23"/>
    <col min="5375" max="5376" width="10.140625" style="23" bestFit="1" customWidth="1"/>
    <col min="5377" max="5378" width="9.28515625" style="23" bestFit="1" customWidth="1"/>
    <col min="5379" max="5385" width="10.140625" style="23" bestFit="1" customWidth="1"/>
    <col min="5386" max="5386" width="9.28515625" style="23" bestFit="1" customWidth="1"/>
    <col min="5387" max="5388" width="10.140625" style="23" bestFit="1" customWidth="1"/>
    <col min="5389" max="5391" width="9.28515625" style="23" bestFit="1" customWidth="1"/>
    <col min="5392" max="5394" width="10.140625" style="23" bestFit="1" customWidth="1"/>
    <col min="5395" max="5395" width="14.140625" style="23" customWidth="1"/>
    <col min="5396" max="5617" width="9.140625" style="23"/>
    <col min="5618" max="5618" width="23.140625" style="23" customWidth="1"/>
    <col min="5619" max="5620" width="9.140625" style="23"/>
    <col min="5621" max="5621" width="13" style="23" customWidth="1"/>
    <col min="5622" max="5622" width="29.28515625" style="23" customWidth="1"/>
    <col min="5623" max="5625" width="9.140625" style="23"/>
    <col min="5626" max="5626" width="14.7109375" style="23" customWidth="1"/>
    <col min="5627" max="5627" width="13.42578125" style="23" customWidth="1"/>
    <col min="5628" max="5628" width="12.7109375" style="23" customWidth="1"/>
    <col min="5629" max="5629" width="14.140625" style="23" customWidth="1"/>
    <col min="5630" max="5630" width="9.140625" style="23"/>
    <col min="5631" max="5632" width="10.140625" style="23" bestFit="1" customWidth="1"/>
    <col min="5633" max="5634" width="9.28515625" style="23" bestFit="1" customWidth="1"/>
    <col min="5635" max="5641" width="10.140625" style="23" bestFit="1" customWidth="1"/>
    <col min="5642" max="5642" width="9.28515625" style="23" bestFit="1" customWidth="1"/>
    <col min="5643" max="5644" width="10.140625" style="23" bestFit="1" customWidth="1"/>
    <col min="5645" max="5647" width="9.28515625" style="23" bestFit="1" customWidth="1"/>
    <col min="5648" max="5650" width="10.140625" style="23" bestFit="1" customWidth="1"/>
    <col min="5651" max="5651" width="14.140625" style="23" customWidth="1"/>
    <col min="5652" max="5873" width="9.140625" style="23"/>
    <col min="5874" max="5874" width="23.140625" style="23" customWidth="1"/>
    <col min="5875" max="5876" width="9.140625" style="23"/>
    <col min="5877" max="5877" width="13" style="23" customWidth="1"/>
    <col min="5878" max="5878" width="29.28515625" style="23" customWidth="1"/>
    <col min="5879" max="5881" width="9.140625" style="23"/>
    <col min="5882" max="5882" width="14.7109375" style="23" customWidth="1"/>
    <col min="5883" max="5883" width="13.42578125" style="23" customWidth="1"/>
    <col min="5884" max="5884" width="12.7109375" style="23" customWidth="1"/>
    <col min="5885" max="5885" width="14.140625" style="23" customWidth="1"/>
    <col min="5886" max="5886" width="9.140625" style="23"/>
    <col min="5887" max="5888" width="10.140625" style="23" bestFit="1" customWidth="1"/>
    <col min="5889" max="5890" width="9.28515625" style="23" bestFit="1" customWidth="1"/>
    <col min="5891" max="5897" width="10.140625" style="23" bestFit="1" customWidth="1"/>
    <col min="5898" max="5898" width="9.28515625" style="23" bestFit="1" customWidth="1"/>
    <col min="5899" max="5900" width="10.140625" style="23" bestFit="1" customWidth="1"/>
    <col min="5901" max="5903" width="9.28515625" style="23" bestFit="1" customWidth="1"/>
    <col min="5904" max="5906" width="10.140625" style="23" bestFit="1" customWidth="1"/>
    <col min="5907" max="5907" width="14.140625" style="23" customWidth="1"/>
    <col min="5908" max="6129" width="9.140625" style="23"/>
    <col min="6130" max="6130" width="23.140625" style="23" customWidth="1"/>
    <col min="6131" max="6132" width="9.140625" style="23"/>
    <col min="6133" max="6133" width="13" style="23" customWidth="1"/>
    <col min="6134" max="6134" width="29.28515625" style="23" customWidth="1"/>
    <col min="6135" max="6137" width="9.140625" style="23"/>
    <col min="6138" max="6138" width="14.7109375" style="23" customWidth="1"/>
    <col min="6139" max="6139" width="13.42578125" style="23" customWidth="1"/>
    <col min="6140" max="6140" width="12.7109375" style="23" customWidth="1"/>
    <col min="6141" max="6141" width="14.140625" style="23" customWidth="1"/>
    <col min="6142" max="6142" width="9.140625" style="23"/>
    <col min="6143" max="6144" width="10.140625" style="23" bestFit="1" customWidth="1"/>
    <col min="6145" max="6146" width="9.28515625" style="23" bestFit="1" customWidth="1"/>
    <col min="6147" max="6153" width="10.140625" style="23" bestFit="1" customWidth="1"/>
    <col min="6154" max="6154" width="9.28515625" style="23" bestFit="1" customWidth="1"/>
    <col min="6155" max="6156" width="10.140625" style="23" bestFit="1" customWidth="1"/>
    <col min="6157" max="6159" width="9.28515625" style="23" bestFit="1" customWidth="1"/>
    <col min="6160" max="6162" width="10.140625" style="23" bestFit="1" customWidth="1"/>
    <col min="6163" max="6163" width="14.140625" style="23" customWidth="1"/>
    <col min="6164" max="6385" width="9.140625" style="23"/>
    <col min="6386" max="6386" width="23.140625" style="23" customWidth="1"/>
    <col min="6387" max="6388" width="9.140625" style="23"/>
    <col min="6389" max="6389" width="13" style="23" customWidth="1"/>
    <col min="6390" max="6390" width="29.28515625" style="23" customWidth="1"/>
    <col min="6391" max="6393" width="9.140625" style="23"/>
    <col min="6394" max="6394" width="14.7109375" style="23" customWidth="1"/>
    <col min="6395" max="6395" width="13.42578125" style="23" customWidth="1"/>
    <col min="6396" max="6396" width="12.7109375" style="23" customWidth="1"/>
    <col min="6397" max="6397" width="14.140625" style="23" customWidth="1"/>
    <col min="6398" max="6398" width="9.140625" style="23"/>
    <col min="6399" max="6400" width="10.140625" style="23" bestFit="1" customWidth="1"/>
    <col min="6401" max="6402" width="9.28515625" style="23" bestFit="1" customWidth="1"/>
    <col min="6403" max="6409" width="10.140625" style="23" bestFit="1" customWidth="1"/>
    <col min="6410" max="6410" width="9.28515625" style="23" bestFit="1" customWidth="1"/>
    <col min="6411" max="6412" width="10.140625" style="23" bestFit="1" customWidth="1"/>
    <col min="6413" max="6415" width="9.28515625" style="23" bestFit="1" customWidth="1"/>
    <col min="6416" max="6418" width="10.140625" style="23" bestFit="1" customWidth="1"/>
    <col min="6419" max="6419" width="14.140625" style="23" customWidth="1"/>
    <col min="6420" max="6641" width="9.140625" style="23"/>
    <col min="6642" max="6642" width="23.140625" style="23" customWidth="1"/>
    <col min="6643" max="6644" width="9.140625" style="23"/>
    <col min="6645" max="6645" width="13" style="23" customWidth="1"/>
    <col min="6646" max="6646" width="29.28515625" style="23" customWidth="1"/>
    <col min="6647" max="6649" width="9.140625" style="23"/>
    <col min="6650" max="6650" width="14.7109375" style="23" customWidth="1"/>
    <col min="6651" max="6651" width="13.42578125" style="23" customWidth="1"/>
    <col min="6652" max="6652" width="12.7109375" style="23" customWidth="1"/>
    <col min="6653" max="6653" width="14.140625" style="23" customWidth="1"/>
    <col min="6654" max="6654" width="9.140625" style="23"/>
    <col min="6655" max="6656" width="10.140625" style="23" bestFit="1" customWidth="1"/>
    <col min="6657" max="6658" width="9.28515625" style="23" bestFit="1" customWidth="1"/>
    <col min="6659" max="6665" width="10.140625" style="23" bestFit="1" customWidth="1"/>
    <col min="6666" max="6666" width="9.28515625" style="23" bestFit="1" customWidth="1"/>
    <col min="6667" max="6668" width="10.140625" style="23" bestFit="1" customWidth="1"/>
    <col min="6669" max="6671" width="9.28515625" style="23" bestFit="1" customWidth="1"/>
    <col min="6672" max="6674" width="10.140625" style="23" bestFit="1" customWidth="1"/>
    <col min="6675" max="6675" width="14.140625" style="23" customWidth="1"/>
    <col min="6676" max="6897" width="9.140625" style="23"/>
    <col min="6898" max="6898" width="23.140625" style="23" customWidth="1"/>
    <col min="6899" max="6900" width="9.140625" style="23"/>
    <col min="6901" max="6901" width="13" style="23" customWidth="1"/>
    <col min="6902" max="6902" width="29.28515625" style="23" customWidth="1"/>
    <col min="6903" max="6905" width="9.140625" style="23"/>
    <col min="6906" max="6906" width="14.7109375" style="23" customWidth="1"/>
    <col min="6907" max="6907" width="13.42578125" style="23" customWidth="1"/>
    <col min="6908" max="6908" width="12.7109375" style="23" customWidth="1"/>
    <col min="6909" max="6909" width="14.140625" style="23" customWidth="1"/>
    <col min="6910" max="6910" width="9.140625" style="23"/>
    <col min="6911" max="6912" width="10.140625" style="23" bestFit="1" customWidth="1"/>
    <col min="6913" max="6914" width="9.28515625" style="23" bestFit="1" customWidth="1"/>
    <col min="6915" max="6921" width="10.140625" style="23" bestFit="1" customWidth="1"/>
    <col min="6922" max="6922" width="9.28515625" style="23" bestFit="1" customWidth="1"/>
    <col min="6923" max="6924" width="10.140625" style="23" bestFit="1" customWidth="1"/>
    <col min="6925" max="6927" width="9.28515625" style="23" bestFit="1" customWidth="1"/>
    <col min="6928" max="6930" width="10.140625" style="23" bestFit="1" customWidth="1"/>
    <col min="6931" max="6931" width="14.140625" style="23" customWidth="1"/>
    <col min="6932" max="7153" width="9.140625" style="23"/>
    <col min="7154" max="7154" width="23.140625" style="23" customWidth="1"/>
    <col min="7155" max="7156" width="9.140625" style="23"/>
    <col min="7157" max="7157" width="13" style="23" customWidth="1"/>
    <col min="7158" max="7158" width="29.28515625" style="23" customWidth="1"/>
    <col min="7159" max="7161" width="9.140625" style="23"/>
    <col min="7162" max="7162" width="14.7109375" style="23" customWidth="1"/>
    <col min="7163" max="7163" width="13.42578125" style="23" customWidth="1"/>
    <col min="7164" max="7164" width="12.7109375" style="23" customWidth="1"/>
    <col min="7165" max="7165" width="14.140625" style="23" customWidth="1"/>
    <col min="7166" max="7166" width="9.140625" style="23"/>
    <col min="7167" max="7168" width="10.140625" style="23" bestFit="1" customWidth="1"/>
    <col min="7169" max="7170" width="9.28515625" style="23" bestFit="1" customWidth="1"/>
    <col min="7171" max="7177" width="10.140625" style="23" bestFit="1" customWidth="1"/>
    <col min="7178" max="7178" width="9.28515625" style="23" bestFit="1" customWidth="1"/>
    <col min="7179" max="7180" width="10.140625" style="23" bestFit="1" customWidth="1"/>
    <col min="7181" max="7183" width="9.28515625" style="23" bestFit="1" customWidth="1"/>
    <col min="7184" max="7186" width="10.140625" style="23" bestFit="1" customWidth="1"/>
    <col min="7187" max="7187" width="14.140625" style="23" customWidth="1"/>
    <col min="7188" max="7409" width="9.140625" style="23"/>
    <col min="7410" max="7410" width="23.140625" style="23" customWidth="1"/>
    <col min="7411" max="7412" width="9.140625" style="23"/>
    <col min="7413" max="7413" width="13" style="23" customWidth="1"/>
    <col min="7414" max="7414" width="29.28515625" style="23" customWidth="1"/>
    <col min="7415" max="7417" width="9.140625" style="23"/>
    <col min="7418" max="7418" width="14.7109375" style="23" customWidth="1"/>
    <col min="7419" max="7419" width="13.42578125" style="23" customWidth="1"/>
    <col min="7420" max="7420" width="12.7109375" style="23" customWidth="1"/>
    <col min="7421" max="7421" width="14.140625" style="23" customWidth="1"/>
    <col min="7422" max="7422" width="9.140625" style="23"/>
    <col min="7423" max="7424" width="10.140625" style="23" bestFit="1" customWidth="1"/>
    <col min="7425" max="7426" width="9.28515625" style="23" bestFit="1" customWidth="1"/>
    <col min="7427" max="7433" width="10.140625" style="23" bestFit="1" customWidth="1"/>
    <col min="7434" max="7434" width="9.28515625" style="23" bestFit="1" customWidth="1"/>
    <col min="7435" max="7436" width="10.140625" style="23" bestFit="1" customWidth="1"/>
    <col min="7437" max="7439" width="9.28515625" style="23" bestFit="1" customWidth="1"/>
    <col min="7440" max="7442" width="10.140625" style="23" bestFit="1" customWidth="1"/>
    <col min="7443" max="7443" width="14.140625" style="23" customWidth="1"/>
    <col min="7444" max="7665" width="9.140625" style="23"/>
    <col min="7666" max="7666" width="23.140625" style="23" customWidth="1"/>
    <col min="7667" max="7668" width="9.140625" style="23"/>
    <col min="7669" max="7669" width="13" style="23" customWidth="1"/>
    <col min="7670" max="7670" width="29.28515625" style="23" customWidth="1"/>
    <col min="7671" max="7673" width="9.140625" style="23"/>
    <col min="7674" max="7674" width="14.7109375" style="23" customWidth="1"/>
    <col min="7675" max="7675" width="13.42578125" style="23" customWidth="1"/>
    <col min="7676" max="7676" width="12.7109375" style="23" customWidth="1"/>
    <col min="7677" max="7677" width="14.140625" style="23" customWidth="1"/>
    <col min="7678" max="7678" width="9.140625" style="23"/>
    <col min="7679" max="7680" width="10.140625" style="23" bestFit="1" customWidth="1"/>
    <col min="7681" max="7682" width="9.28515625" style="23" bestFit="1" customWidth="1"/>
    <col min="7683" max="7689" width="10.140625" style="23" bestFit="1" customWidth="1"/>
    <col min="7690" max="7690" width="9.28515625" style="23" bestFit="1" customWidth="1"/>
    <col min="7691" max="7692" width="10.140625" style="23" bestFit="1" customWidth="1"/>
    <col min="7693" max="7695" width="9.28515625" style="23" bestFit="1" customWidth="1"/>
    <col min="7696" max="7698" width="10.140625" style="23" bestFit="1" customWidth="1"/>
    <col min="7699" max="7699" width="14.140625" style="23" customWidth="1"/>
    <col min="7700" max="7921" width="9.140625" style="23"/>
    <col min="7922" max="7922" width="23.140625" style="23" customWidth="1"/>
    <col min="7923" max="7924" width="9.140625" style="23"/>
    <col min="7925" max="7925" width="13" style="23" customWidth="1"/>
    <col min="7926" max="7926" width="29.28515625" style="23" customWidth="1"/>
    <col min="7927" max="7929" width="9.140625" style="23"/>
    <col min="7930" max="7930" width="14.7109375" style="23" customWidth="1"/>
    <col min="7931" max="7931" width="13.42578125" style="23" customWidth="1"/>
    <col min="7932" max="7932" width="12.7109375" style="23" customWidth="1"/>
    <col min="7933" max="7933" width="14.140625" style="23" customWidth="1"/>
    <col min="7934" max="7934" width="9.140625" style="23"/>
    <col min="7935" max="7936" width="10.140625" style="23" bestFit="1" customWidth="1"/>
    <col min="7937" max="7938" width="9.28515625" style="23" bestFit="1" customWidth="1"/>
    <col min="7939" max="7945" width="10.140625" style="23" bestFit="1" customWidth="1"/>
    <col min="7946" max="7946" width="9.28515625" style="23" bestFit="1" customWidth="1"/>
    <col min="7947" max="7948" width="10.140625" style="23" bestFit="1" customWidth="1"/>
    <col min="7949" max="7951" width="9.28515625" style="23" bestFit="1" customWidth="1"/>
    <col min="7952" max="7954" width="10.140625" style="23" bestFit="1" customWidth="1"/>
    <col min="7955" max="7955" width="14.140625" style="23" customWidth="1"/>
    <col min="7956" max="8177" width="9.140625" style="23"/>
    <col min="8178" max="8178" width="23.140625" style="23" customWidth="1"/>
    <col min="8179" max="8180" width="9.140625" style="23"/>
    <col min="8181" max="8181" width="13" style="23" customWidth="1"/>
    <col min="8182" max="8182" width="29.28515625" style="23" customWidth="1"/>
    <col min="8183" max="8185" width="9.140625" style="23"/>
    <col min="8186" max="8186" width="14.7109375" style="23" customWidth="1"/>
    <col min="8187" max="8187" width="13.42578125" style="23" customWidth="1"/>
    <col min="8188" max="8188" width="12.7109375" style="23" customWidth="1"/>
    <col min="8189" max="8189" width="14.140625" style="23" customWidth="1"/>
    <col min="8190" max="8190" width="9.140625" style="23"/>
    <col min="8191" max="8192" width="10.140625" style="23" bestFit="1" customWidth="1"/>
    <col min="8193" max="8194" width="9.28515625" style="23" bestFit="1" customWidth="1"/>
    <col min="8195" max="8201" width="10.140625" style="23" bestFit="1" customWidth="1"/>
    <col min="8202" max="8202" width="9.28515625" style="23" bestFit="1" customWidth="1"/>
    <col min="8203" max="8204" width="10.140625" style="23" bestFit="1" customWidth="1"/>
    <col min="8205" max="8207" width="9.28515625" style="23" bestFit="1" customWidth="1"/>
    <col min="8208" max="8210" width="10.140625" style="23" bestFit="1" customWidth="1"/>
    <col min="8211" max="8211" width="14.140625" style="23" customWidth="1"/>
    <col min="8212" max="8433" width="9.140625" style="23"/>
    <col min="8434" max="8434" width="23.140625" style="23" customWidth="1"/>
    <col min="8435" max="8436" width="9.140625" style="23"/>
    <col min="8437" max="8437" width="13" style="23" customWidth="1"/>
    <col min="8438" max="8438" width="29.28515625" style="23" customWidth="1"/>
    <col min="8439" max="8441" width="9.140625" style="23"/>
    <col min="8442" max="8442" width="14.7109375" style="23" customWidth="1"/>
    <col min="8443" max="8443" width="13.42578125" style="23" customWidth="1"/>
    <col min="8444" max="8444" width="12.7109375" style="23" customWidth="1"/>
    <col min="8445" max="8445" width="14.140625" style="23" customWidth="1"/>
    <col min="8446" max="8446" width="9.140625" style="23"/>
    <col min="8447" max="8448" width="10.140625" style="23" bestFit="1" customWidth="1"/>
    <col min="8449" max="8450" width="9.28515625" style="23" bestFit="1" customWidth="1"/>
    <col min="8451" max="8457" width="10.140625" style="23" bestFit="1" customWidth="1"/>
    <col min="8458" max="8458" width="9.28515625" style="23" bestFit="1" customWidth="1"/>
    <col min="8459" max="8460" width="10.140625" style="23" bestFit="1" customWidth="1"/>
    <col min="8461" max="8463" width="9.28515625" style="23" bestFit="1" customWidth="1"/>
    <col min="8464" max="8466" width="10.140625" style="23" bestFit="1" customWidth="1"/>
    <col min="8467" max="8467" width="14.140625" style="23" customWidth="1"/>
    <col min="8468" max="8689" width="9.140625" style="23"/>
    <col min="8690" max="8690" width="23.140625" style="23" customWidth="1"/>
    <col min="8691" max="8692" width="9.140625" style="23"/>
    <col min="8693" max="8693" width="13" style="23" customWidth="1"/>
    <col min="8694" max="8694" width="29.28515625" style="23" customWidth="1"/>
    <col min="8695" max="8697" width="9.140625" style="23"/>
    <col min="8698" max="8698" width="14.7109375" style="23" customWidth="1"/>
    <col min="8699" max="8699" width="13.42578125" style="23" customWidth="1"/>
    <col min="8700" max="8700" width="12.7109375" style="23" customWidth="1"/>
    <col min="8701" max="8701" width="14.140625" style="23" customWidth="1"/>
    <col min="8702" max="8702" width="9.140625" style="23"/>
    <col min="8703" max="8704" width="10.140625" style="23" bestFit="1" customWidth="1"/>
    <col min="8705" max="8706" width="9.28515625" style="23" bestFit="1" customWidth="1"/>
    <col min="8707" max="8713" width="10.140625" style="23" bestFit="1" customWidth="1"/>
    <col min="8714" max="8714" width="9.28515625" style="23" bestFit="1" customWidth="1"/>
    <col min="8715" max="8716" width="10.140625" style="23" bestFit="1" customWidth="1"/>
    <col min="8717" max="8719" width="9.28515625" style="23" bestFit="1" customWidth="1"/>
    <col min="8720" max="8722" width="10.140625" style="23" bestFit="1" customWidth="1"/>
    <col min="8723" max="8723" width="14.140625" style="23" customWidth="1"/>
    <col min="8724" max="8945" width="9.140625" style="23"/>
    <col min="8946" max="8946" width="23.140625" style="23" customWidth="1"/>
    <col min="8947" max="8948" width="9.140625" style="23"/>
    <col min="8949" max="8949" width="13" style="23" customWidth="1"/>
    <col min="8950" max="8950" width="29.28515625" style="23" customWidth="1"/>
    <col min="8951" max="8953" width="9.140625" style="23"/>
    <col min="8954" max="8954" width="14.7109375" style="23" customWidth="1"/>
    <col min="8955" max="8955" width="13.42578125" style="23" customWidth="1"/>
    <col min="8956" max="8956" width="12.7109375" style="23" customWidth="1"/>
    <col min="8957" max="8957" width="14.140625" style="23" customWidth="1"/>
    <col min="8958" max="8958" width="9.140625" style="23"/>
    <col min="8959" max="8960" width="10.140625" style="23" bestFit="1" customWidth="1"/>
    <col min="8961" max="8962" width="9.28515625" style="23" bestFit="1" customWidth="1"/>
    <col min="8963" max="8969" width="10.140625" style="23" bestFit="1" customWidth="1"/>
    <col min="8970" max="8970" width="9.28515625" style="23" bestFit="1" customWidth="1"/>
    <col min="8971" max="8972" width="10.140625" style="23" bestFit="1" customWidth="1"/>
    <col min="8973" max="8975" width="9.28515625" style="23" bestFit="1" customWidth="1"/>
    <col min="8976" max="8978" width="10.140625" style="23" bestFit="1" customWidth="1"/>
    <col min="8979" max="8979" width="14.140625" style="23" customWidth="1"/>
    <col min="8980" max="9201" width="9.140625" style="23"/>
    <col min="9202" max="9202" width="23.140625" style="23" customWidth="1"/>
    <col min="9203" max="9204" width="9.140625" style="23"/>
    <col min="9205" max="9205" width="13" style="23" customWidth="1"/>
    <col min="9206" max="9206" width="29.28515625" style="23" customWidth="1"/>
    <col min="9207" max="9209" width="9.140625" style="23"/>
    <col min="9210" max="9210" width="14.7109375" style="23" customWidth="1"/>
    <col min="9211" max="9211" width="13.42578125" style="23" customWidth="1"/>
    <col min="9212" max="9212" width="12.7109375" style="23" customWidth="1"/>
    <col min="9213" max="9213" width="14.140625" style="23" customWidth="1"/>
    <col min="9214" max="9214" width="9.140625" style="23"/>
    <col min="9215" max="9216" width="10.140625" style="23" bestFit="1" customWidth="1"/>
    <col min="9217" max="9218" width="9.28515625" style="23" bestFit="1" customWidth="1"/>
    <col min="9219" max="9225" width="10.140625" style="23" bestFit="1" customWidth="1"/>
    <col min="9226" max="9226" width="9.28515625" style="23" bestFit="1" customWidth="1"/>
    <col min="9227" max="9228" width="10.140625" style="23" bestFit="1" customWidth="1"/>
    <col min="9229" max="9231" width="9.28515625" style="23" bestFit="1" customWidth="1"/>
    <col min="9232" max="9234" width="10.140625" style="23" bestFit="1" customWidth="1"/>
    <col min="9235" max="9235" width="14.140625" style="23" customWidth="1"/>
    <col min="9236" max="9457" width="9.140625" style="23"/>
    <col min="9458" max="9458" width="23.140625" style="23" customWidth="1"/>
    <col min="9459" max="9460" width="9.140625" style="23"/>
    <col min="9461" max="9461" width="13" style="23" customWidth="1"/>
    <col min="9462" max="9462" width="29.28515625" style="23" customWidth="1"/>
    <col min="9463" max="9465" width="9.140625" style="23"/>
    <col min="9466" max="9466" width="14.7109375" style="23" customWidth="1"/>
    <col min="9467" max="9467" width="13.42578125" style="23" customWidth="1"/>
    <col min="9468" max="9468" width="12.7109375" style="23" customWidth="1"/>
    <col min="9469" max="9469" width="14.140625" style="23" customWidth="1"/>
    <col min="9470" max="9470" width="9.140625" style="23"/>
    <col min="9471" max="9472" width="10.140625" style="23" bestFit="1" customWidth="1"/>
    <col min="9473" max="9474" width="9.28515625" style="23" bestFit="1" customWidth="1"/>
    <col min="9475" max="9481" width="10.140625" style="23" bestFit="1" customWidth="1"/>
    <col min="9482" max="9482" width="9.28515625" style="23" bestFit="1" customWidth="1"/>
    <col min="9483" max="9484" width="10.140625" style="23" bestFit="1" customWidth="1"/>
    <col min="9485" max="9487" width="9.28515625" style="23" bestFit="1" customWidth="1"/>
    <col min="9488" max="9490" width="10.140625" style="23" bestFit="1" customWidth="1"/>
    <col min="9491" max="9491" width="14.140625" style="23" customWidth="1"/>
    <col min="9492" max="9713" width="9.140625" style="23"/>
    <col min="9714" max="9714" width="23.140625" style="23" customWidth="1"/>
    <col min="9715" max="9716" width="9.140625" style="23"/>
    <col min="9717" max="9717" width="13" style="23" customWidth="1"/>
    <col min="9718" max="9718" width="29.28515625" style="23" customWidth="1"/>
    <col min="9719" max="9721" width="9.140625" style="23"/>
    <col min="9722" max="9722" width="14.7109375" style="23" customWidth="1"/>
    <col min="9723" max="9723" width="13.42578125" style="23" customWidth="1"/>
    <col min="9724" max="9724" width="12.7109375" style="23" customWidth="1"/>
    <col min="9725" max="9725" width="14.140625" style="23" customWidth="1"/>
    <col min="9726" max="9726" width="9.140625" style="23"/>
    <col min="9727" max="9728" width="10.140625" style="23" bestFit="1" customWidth="1"/>
    <col min="9729" max="9730" width="9.28515625" style="23" bestFit="1" customWidth="1"/>
    <col min="9731" max="9737" width="10.140625" style="23" bestFit="1" customWidth="1"/>
    <col min="9738" max="9738" width="9.28515625" style="23" bestFit="1" customWidth="1"/>
    <col min="9739" max="9740" width="10.140625" style="23" bestFit="1" customWidth="1"/>
    <col min="9741" max="9743" width="9.28515625" style="23" bestFit="1" customWidth="1"/>
    <col min="9744" max="9746" width="10.140625" style="23" bestFit="1" customWidth="1"/>
    <col min="9747" max="9747" width="14.140625" style="23" customWidth="1"/>
    <col min="9748" max="9969" width="9.140625" style="23"/>
    <col min="9970" max="9970" width="23.140625" style="23" customWidth="1"/>
    <col min="9971" max="9972" width="9.140625" style="23"/>
    <col min="9973" max="9973" width="13" style="23" customWidth="1"/>
    <col min="9974" max="9974" width="29.28515625" style="23" customWidth="1"/>
    <col min="9975" max="9977" width="9.140625" style="23"/>
    <col min="9978" max="9978" width="14.7109375" style="23" customWidth="1"/>
    <col min="9979" max="9979" width="13.42578125" style="23" customWidth="1"/>
    <col min="9980" max="9980" width="12.7109375" style="23" customWidth="1"/>
    <col min="9981" max="9981" width="14.140625" style="23" customWidth="1"/>
    <col min="9982" max="9982" width="9.140625" style="23"/>
    <col min="9983" max="9984" width="10.140625" style="23" bestFit="1" customWidth="1"/>
    <col min="9985" max="9986" width="9.28515625" style="23" bestFit="1" customWidth="1"/>
    <col min="9987" max="9993" width="10.140625" style="23" bestFit="1" customWidth="1"/>
    <col min="9994" max="9994" width="9.28515625" style="23" bestFit="1" customWidth="1"/>
    <col min="9995" max="9996" width="10.140625" style="23" bestFit="1" customWidth="1"/>
    <col min="9997" max="9999" width="9.28515625" style="23" bestFit="1" customWidth="1"/>
    <col min="10000" max="10002" width="10.140625" style="23" bestFit="1" customWidth="1"/>
    <col min="10003" max="10003" width="14.140625" style="23" customWidth="1"/>
    <col min="10004" max="10225" width="9.140625" style="23"/>
    <col min="10226" max="10226" width="23.140625" style="23" customWidth="1"/>
    <col min="10227" max="10228" width="9.140625" style="23"/>
    <col min="10229" max="10229" width="13" style="23" customWidth="1"/>
    <col min="10230" max="10230" width="29.28515625" style="23" customWidth="1"/>
    <col min="10231" max="10233" width="9.140625" style="23"/>
    <col min="10234" max="10234" width="14.7109375" style="23" customWidth="1"/>
    <col min="10235" max="10235" width="13.42578125" style="23" customWidth="1"/>
    <col min="10236" max="10236" width="12.7109375" style="23" customWidth="1"/>
    <col min="10237" max="10237" width="14.140625" style="23" customWidth="1"/>
    <col min="10238" max="10238" width="9.140625" style="23"/>
    <col min="10239" max="10240" width="10.140625" style="23" bestFit="1" customWidth="1"/>
    <col min="10241" max="10242" width="9.28515625" style="23" bestFit="1" customWidth="1"/>
    <col min="10243" max="10249" width="10.140625" style="23" bestFit="1" customWidth="1"/>
    <col min="10250" max="10250" width="9.28515625" style="23" bestFit="1" customWidth="1"/>
    <col min="10251" max="10252" width="10.140625" style="23" bestFit="1" customWidth="1"/>
    <col min="10253" max="10255" width="9.28515625" style="23" bestFit="1" customWidth="1"/>
    <col min="10256" max="10258" width="10.140625" style="23" bestFit="1" customWidth="1"/>
    <col min="10259" max="10259" width="14.140625" style="23" customWidth="1"/>
    <col min="10260" max="10481" width="9.140625" style="23"/>
    <col min="10482" max="10482" width="23.140625" style="23" customWidth="1"/>
    <col min="10483" max="10484" width="9.140625" style="23"/>
    <col min="10485" max="10485" width="13" style="23" customWidth="1"/>
    <col min="10486" max="10486" width="29.28515625" style="23" customWidth="1"/>
    <col min="10487" max="10489" width="9.140625" style="23"/>
    <col min="10490" max="10490" width="14.7109375" style="23" customWidth="1"/>
    <col min="10491" max="10491" width="13.42578125" style="23" customWidth="1"/>
    <col min="10492" max="10492" width="12.7109375" style="23" customWidth="1"/>
    <col min="10493" max="10493" width="14.140625" style="23" customWidth="1"/>
    <col min="10494" max="10494" width="9.140625" style="23"/>
    <col min="10495" max="10496" width="10.140625" style="23" bestFit="1" customWidth="1"/>
    <col min="10497" max="10498" width="9.28515625" style="23" bestFit="1" customWidth="1"/>
    <col min="10499" max="10505" width="10.140625" style="23" bestFit="1" customWidth="1"/>
    <col min="10506" max="10506" width="9.28515625" style="23" bestFit="1" customWidth="1"/>
    <col min="10507" max="10508" width="10.140625" style="23" bestFit="1" customWidth="1"/>
    <col min="10509" max="10511" width="9.28515625" style="23" bestFit="1" customWidth="1"/>
    <col min="10512" max="10514" width="10.140625" style="23" bestFit="1" customWidth="1"/>
    <col min="10515" max="10515" width="14.140625" style="23" customWidth="1"/>
    <col min="10516" max="10737" width="9.140625" style="23"/>
    <col min="10738" max="10738" width="23.140625" style="23" customWidth="1"/>
    <col min="10739" max="10740" width="9.140625" style="23"/>
    <col min="10741" max="10741" width="13" style="23" customWidth="1"/>
    <col min="10742" max="10742" width="29.28515625" style="23" customWidth="1"/>
    <col min="10743" max="10745" width="9.140625" style="23"/>
    <col min="10746" max="10746" width="14.7109375" style="23" customWidth="1"/>
    <col min="10747" max="10747" width="13.42578125" style="23" customWidth="1"/>
    <col min="10748" max="10748" width="12.7109375" style="23" customWidth="1"/>
    <col min="10749" max="10749" width="14.140625" style="23" customWidth="1"/>
    <col min="10750" max="10750" width="9.140625" style="23"/>
    <col min="10751" max="10752" width="10.140625" style="23" bestFit="1" customWidth="1"/>
    <col min="10753" max="10754" width="9.28515625" style="23" bestFit="1" customWidth="1"/>
    <col min="10755" max="10761" width="10.140625" style="23" bestFit="1" customWidth="1"/>
    <col min="10762" max="10762" width="9.28515625" style="23" bestFit="1" customWidth="1"/>
    <col min="10763" max="10764" width="10.140625" style="23" bestFit="1" customWidth="1"/>
    <col min="10765" max="10767" width="9.28515625" style="23" bestFit="1" customWidth="1"/>
    <col min="10768" max="10770" width="10.140625" style="23" bestFit="1" customWidth="1"/>
    <col min="10771" max="10771" width="14.140625" style="23" customWidth="1"/>
    <col min="10772" max="10993" width="9.140625" style="23"/>
    <col min="10994" max="10994" width="23.140625" style="23" customWidth="1"/>
    <col min="10995" max="10996" width="9.140625" style="23"/>
    <col min="10997" max="10997" width="13" style="23" customWidth="1"/>
    <col min="10998" max="10998" width="29.28515625" style="23" customWidth="1"/>
    <col min="10999" max="11001" width="9.140625" style="23"/>
    <col min="11002" max="11002" width="14.7109375" style="23" customWidth="1"/>
    <col min="11003" max="11003" width="13.42578125" style="23" customWidth="1"/>
    <col min="11004" max="11004" width="12.7109375" style="23" customWidth="1"/>
    <col min="11005" max="11005" width="14.140625" style="23" customWidth="1"/>
    <col min="11006" max="11006" width="9.140625" style="23"/>
    <col min="11007" max="11008" width="10.140625" style="23" bestFit="1" customWidth="1"/>
    <col min="11009" max="11010" width="9.28515625" style="23" bestFit="1" customWidth="1"/>
    <col min="11011" max="11017" width="10.140625" style="23" bestFit="1" customWidth="1"/>
    <col min="11018" max="11018" width="9.28515625" style="23" bestFit="1" customWidth="1"/>
    <col min="11019" max="11020" width="10.140625" style="23" bestFit="1" customWidth="1"/>
    <col min="11021" max="11023" width="9.28515625" style="23" bestFit="1" customWidth="1"/>
    <col min="11024" max="11026" width="10.140625" style="23" bestFit="1" customWidth="1"/>
    <col min="11027" max="11027" width="14.140625" style="23" customWidth="1"/>
    <col min="11028" max="11249" width="9.140625" style="23"/>
    <col min="11250" max="11250" width="23.140625" style="23" customWidth="1"/>
    <col min="11251" max="11252" width="9.140625" style="23"/>
    <col min="11253" max="11253" width="13" style="23" customWidth="1"/>
    <col min="11254" max="11254" width="29.28515625" style="23" customWidth="1"/>
    <col min="11255" max="11257" width="9.140625" style="23"/>
    <col min="11258" max="11258" width="14.7109375" style="23" customWidth="1"/>
    <col min="11259" max="11259" width="13.42578125" style="23" customWidth="1"/>
    <col min="11260" max="11260" width="12.7109375" style="23" customWidth="1"/>
    <col min="11261" max="11261" width="14.140625" style="23" customWidth="1"/>
    <col min="11262" max="11262" width="9.140625" style="23"/>
    <col min="11263" max="11264" width="10.140625" style="23" bestFit="1" customWidth="1"/>
    <col min="11265" max="11266" width="9.28515625" style="23" bestFit="1" customWidth="1"/>
    <col min="11267" max="11273" width="10.140625" style="23" bestFit="1" customWidth="1"/>
    <col min="11274" max="11274" width="9.28515625" style="23" bestFit="1" customWidth="1"/>
    <col min="11275" max="11276" width="10.140625" style="23" bestFit="1" customWidth="1"/>
    <col min="11277" max="11279" width="9.28515625" style="23" bestFit="1" customWidth="1"/>
    <col min="11280" max="11282" width="10.140625" style="23" bestFit="1" customWidth="1"/>
    <col min="11283" max="11283" width="14.140625" style="23" customWidth="1"/>
    <col min="11284" max="11505" width="9.140625" style="23"/>
    <col min="11506" max="11506" width="23.140625" style="23" customWidth="1"/>
    <col min="11507" max="11508" width="9.140625" style="23"/>
    <col min="11509" max="11509" width="13" style="23" customWidth="1"/>
    <col min="11510" max="11510" width="29.28515625" style="23" customWidth="1"/>
    <col min="11511" max="11513" width="9.140625" style="23"/>
    <col min="11514" max="11514" width="14.7109375" style="23" customWidth="1"/>
    <col min="11515" max="11515" width="13.42578125" style="23" customWidth="1"/>
    <col min="11516" max="11516" width="12.7109375" style="23" customWidth="1"/>
    <col min="11517" max="11517" width="14.140625" style="23" customWidth="1"/>
    <col min="11518" max="11518" width="9.140625" style="23"/>
    <col min="11519" max="11520" width="10.140625" style="23" bestFit="1" customWidth="1"/>
    <col min="11521" max="11522" width="9.28515625" style="23" bestFit="1" customWidth="1"/>
    <col min="11523" max="11529" width="10.140625" style="23" bestFit="1" customWidth="1"/>
    <col min="11530" max="11530" width="9.28515625" style="23" bestFit="1" customWidth="1"/>
    <col min="11531" max="11532" width="10.140625" style="23" bestFit="1" customWidth="1"/>
    <col min="11533" max="11535" width="9.28515625" style="23" bestFit="1" customWidth="1"/>
    <col min="11536" max="11538" width="10.140625" style="23" bestFit="1" customWidth="1"/>
    <col min="11539" max="11539" width="14.140625" style="23" customWidth="1"/>
    <col min="11540" max="11761" width="9.140625" style="23"/>
    <col min="11762" max="11762" width="23.140625" style="23" customWidth="1"/>
    <col min="11763" max="11764" width="9.140625" style="23"/>
    <col min="11765" max="11765" width="13" style="23" customWidth="1"/>
    <col min="11766" max="11766" width="29.28515625" style="23" customWidth="1"/>
    <col min="11767" max="11769" width="9.140625" style="23"/>
    <col min="11770" max="11770" width="14.7109375" style="23" customWidth="1"/>
    <col min="11771" max="11771" width="13.42578125" style="23" customWidth="1"/>
    <col min="11772" max="11772" width="12.7109375" style="23" customWidth="1"/>
    <col min="11773" max="11773" width="14.140625" style="23" customWidth="1"/>
    <col min="11774" max="11774" width="9.140625" style="23"/>
    <col min="11775" max="11776" width="10.140625" style="23" bestFit="1" customWidth="1"/>
    <col min="11777" max="11778" width="9.28515625" style="23" bestFit="1" customWidth="1"/>
    <col min="11779" max="11785" width="10.140625" style="23" bestFit="1" customWidth="1"/>
    <col min="11786" max="11786" width="9.28515625" style="23" bestFit="1" customWidth="1"/>
    <col min="11787" max="11788" width="10.140625" style="23" bestFit="1" customWidth="1"/>
    <col min="11789" max="11791" width="9.28515625" style="23" bestFit="1" customWidth="1"/>
    <col min="11792" max="11794" width="10.140625" style="23" bestFit="1" customWidth="1"/>
    <col min="11795" max="11795" width="14.140625" style="23" customWidth="1"/>
    <col min="11796" max="12017" width="9.140625" style="23"/>
    <col min="12018" max="12018" width="23.140625" style="23" customWidth="1"/>
    <col min="12019" max="12020" width="9.140625" style="23"/>
    <col min="12021" max="12021" width="13" style="23" customWidth="1"/>
    <col min="12022" max="12022" width="29.28515625" style="23" customWidth="1"/>
    <col min="12023" max="12025" width="9.140625" style="23"/>
    <col min="12026" max="12026" width="14.7109375" style="23" customWidth="1"/>
    <col min="12027" max="12027" width="13.42578125" style="23" customWidth="1"/>
    <col min="12028" max="12028" width="12.7109375" style="23" customWidth="1"/>
    <col min="12029" max="12029" width="14.140625" style="23" customWidth="1"/>
    <col min="12030" max="12030" width="9.140625" style="23"/>
    <col min="12031" max="12032" width="10.140625" style="23" bestFit="1" customWidth="1"/>
    <col min="12033" max="12034" width="9.28515625" style="23" bestFit="1" customWidth="1"/>
    <col min="12035" max="12041" width="10.140625" style="23" bestFit="1" customWidth="1"/>
    <col min="12042" max="12042" width="9.28515625" style="23" bestFit="1" customWidth="1"/>
    <col min="12043" max="12044" width="10.140625" style="23" bestFit="1" customWidth="1"/>
    <col min="12045" max="12047" width="9.28515625" style="23" bestFit="1" customWidth="1"/>
    <col min="12048" max="12050" width="10.140625" style="23" bestFit="1" customWidth="1"/>
    <col min="12051" max="12051" width="14.140625" style="23" customWidth="1"/>
    <col min="12052" max="12273" width="9.140625" style="23"/>
    <col min="12274" max="12274" width="23.140625" style="23" customWidth="1"/>
    <col min="12275" max="12276" width="9.140625" style="23"/>
    <col min="12277" max="12277" width="13" style="23" customWidth="1"/>
    <col min="12278" max="12278" width="29.28515625" style="23" customWidth="1"/>
    <col min="12279" max="12281" width="9.140625" style="23"/>
    <col min="12282" max="12282" width="14.7109375" style="23" customWidth="1"/>
    <col min="12283" max="12283" width="13.42578125" style="23" customWidth="1"/>
    <col min="12284" max="12284" width="12.7109375" style="23" customWidth="1"/>
    <col min="12285" max="12285" width="14.140625" style="23" customWidth="1"/>
    <col min="12286" max="12286" width="9.140625" style="23"/>
    <col min="12287" max="12288" width="10.140625" style="23" bestFit="1" customWidth="1"/>
    <col min="12289" max="12290" width="9.28515625" style="23" bestFit="1" customWidth="1"/>
    <col min="12291" max="12297" width="10.140625" style="23" bestFit="1" customWidth="1"/>
    <col min="12298" max="12298" width="9.28515625" style="23" bestFit="1" customWidth="1"/>
    <col min="12299" max="12300" width="10.140625" style="23" bestFit="1" customWidth="1"/>
    <col min="12301" max="12303" width="9.28515625" style="23" bestFit="1" customWidth="1"/>
    <col min="12304" max="12306" width="10.140625" style="23" bestFit="1" customWidth="1"/>
    <col min="12307" max="12307" width="14.140625" style="23" customWidth="1"/>
    <col min="12308" max="12529" width="9.140625" style="23"/>
    <col min="12530" max="12530" width="23.140625" style="23" customWidth="1"/>
    <col min="12531" max="12532" width="9.140625" style="23"/>
    <col min="12533" max="12533" width="13" style="23" customWidth="1"/>
    <col min="12534" max="12534" width="29.28515625" style="23" customWidth="1"/>
    <col min="12535" max="12537" width="9.140625" style="23"/>
    <col min="12538" max="12538" width="14.7109375" style="23" customWidth="1"/>
    <col min="12539" max="12539" width="13.42578125" style="23" customWidth="1"/>
    <col min="12540" max="12540" width="12.7109375" style="23" customWidth="1"/>
    <col min="12541" max="12541" width="14.140625" style="23" customWidth="1"/>
    <col min="12542" max="12542" width="9.140625" style="23"/>
    <col min="12543" max="12544" width="10.140625" style="23" bestFit="1" customWidth="1"/>
    <col min="12545" max="12546" width="9.28515625" style="23" bestFit="1" customWidth="1"/>
    <col min="12547" max="12553" width="10.140625" style="23" bestFit="1" customWidth="1"/>
    <col min="12554" max="12554" width="9.28515625" style="23" bestFit="1" customWidth="1"/>
    <col min="12555" max="12556" width="10.140625" style="23" bestFit="1" customWidth="1"/>
    <col min="12557" max="12559" width="9.28515625" style="23" bestFit="1" customWidth="1"/>
    <col min="12560" max="12562" width="10.140625" style="23" bestFit="1" customWidth="1"/>
    <col min="12563" max="12563" width="14.140625" style="23" customWidth="1"/>
    <col min="12564" max="12785" width="9.140625" style="23"/>
    <col min="12786" max="12786" width="23.140625" style="23" customWidth="1"/>
    <col min="12787" max="12788" width="9.140625" style="23"/>
    <col min="12789" max="12789" width="13" style="23" customWidth="1"/>
    <col min="12790" max="12790" width="29.28515625" style="23" customWidth="1"/>
    <col min="12791" max="12793" width="9.140625" style="23"/>
    <col min="12794" max="12794" width="14.7109375" style="23" customWidth="1"/>
    <col min="12795" max="12795" width="13.42578125" style="23" customWidth="1"/>
    <col min="12796" max="12796" width="12.7109375" style="23" customWidth="1"/>
    <col min="12797" max="12797" width="14.140625" style="23" customWidth="1"/>
    <col min="12798" max="12798" width="9.140625" style="23"/>
    <col min="12799" max="12800" width="10.140625" style="23" bestFit="1" customWidth="1"/>
    <col min="12801" max="12802" width="9.28515625" style="23" bestFit="1" customWidth="1"/>
    <col min="12803" max="12809" width="10.140625" style="23" bestFit="1" customWidth="1"/>
    <col min="12810" max="12810" width="9.28515625" style="23" bestFit="1" customWidth="1"/>
    <col min="12811" max="12812" width="10.140625" style="23" bestFit="1" customWidth="1"/>
    <col min="12813" max="12815" width="9.28515625" style="23" bestFit="1" customWidth="1"/>
    <col min="12816" max="12818" width="10.140625" style="23" bestFit="1" customWidth="1"/>
    <col min="12819" max="12819" width="14.140625" style="23" customWidth="1"/>
    <col min="12820" max="13041" width="9.140625" style="23"/>
    <col min="13042" max="13042" width="23.140625" style="23" customWidth="1"/>
    <col min="13043" max="13044" width="9.140625" style="23"/>
    <col min="13045" max="13045" width="13" style="23" customWidth="1"/>
    <col min="13046" max="13046" width="29.28515625" style="23" customWidth="1"/>
    <col min="13047" max="13049" width="9.140625" style="23"/>
    <col min="13050" max="13050" width="14.7109375" style="23" customWidth="1"/>
    <col min="13051" max="13051" width="13.42578125" style="23" customWidth="1"/>
    <col min="13052" max="13052" width="12.7109375" style="23" customWidth="1"/>
    <col min="13053" max="13053" width="14.140625" style="23" customWidth="1"/>
    <col min="13054" max="13054" width="9.140625" style="23"/>
    <col min="13055" max="13056" width="10.140625" style="23" bestFit="1" customWidth="1"/>
    <col min="13057" max="13058" width="9.28515625" style="23" bestFit="1" customWidth="1"/>
    <col min="13059" max="13065" width="10.140625" style="23" bestFit="1" customWidth="1"/>
    <col min="13066" max="13066" width="9.28515625" style="23" bestFit="1" customWidth="1"/>
    <col min="13067" max="13068" width="10.140625" style="23" bestFit="1" customWidth="1"/>
    <col min="13069" max="13071" width="9.28515625" style="23" bestFit="1" customWidth="1"/>
    <col min="13072" max="13074" width="10.140625" style="23" bestFit="1" customWidth="1"/>
    <col min="13075" max="13075" width="14.140625" style="23" customWidth="1"/>
    <col min="13076" max="13297" width="9.140625" style="23"/>
    <col min="13298" max="13298" width="23.140625" style="23" customWidth="1"/>
    <col min="13299" max="13300" width="9.140625" style="23"/>
    <col min="13301" max="13301" width="13" style="23" customWidth="1"/>
    <col min="13302" max="13302" width="29.28515625" style="23" customWidth="1"/>
    <col min="13303" max="13305" width="9.140625" style="23"/>
    <col min="13306" max="13306" width="14.7109375" style="23" customWidth="1"/>
    <col min="13307" max="13307" width="13.42578125" style="23" customWidth="1"/>
    <col min="13308" max="13308" width="12.7109375" style="23" customWidth="1"/>
    <col min="13309" max="13309" width="14.140625" style="23" customWidth="1"/>
    <col min="13310" max="13310" width="9.140625" style="23"/>
    <col min="13311" max="13312" width="10.140625" style="23" bestFit="1" customWidth="1"/>
    <col min="13313" max="13314" width="9.28515625" style="23" bestFit="1" customWidth="1"/>
    <col min="13315" max="13321" width="10.140625" style="23" bestFit="1" customWidth="1"/>
    <col min="13322" max="13322" width="9.28515625" style="23" bestFit="1" customWidth="1"/>
    <col min="13323" max="13324" width="10.140625" style="23" bestFit="1" customWidth="1"/>
    <col min="13325" max="13327" width="9.28515625" style="23" bestFit="1" customWidth="1"/>
    <col min="13328" max="13330" width="10.140625" style="23" bestFit="1" customWidth="1"/>
    <col min="13331" max="13331" width="14.140625" style="23" customWidth="1"/>
    <col min="13332" max="13553" width="9.140625" style="23"/>
    <col min="13554" max="13554" width="23.140625" style="23" customWidth="1"/>
    <col min="13555" max="13556" width="9.140625" style="23"/>
    <col min="13557" max="13557" width="13" style="23" customWidth="1"/>
    <col min="13558" max="13558" width="29.28515625" style="23" customWidth="1"/>
    <col min="13559" max="13561" width="9.140625" style="23"/>
    <col min="13562" max="13562" width="14.7109375" style="23" customWidth="1"/>
    <col min="13563" max="13563" width="13.42578125" style="23" customWidth="1"/>
    <col min="13564" max="13564" width="12.7109375" style="23" customWidth="1"/>
    <col min="13565" max="13565" width="14.140625" style="23" customWidth="1"/>
    <col min="13566" max="13566" width="9.140625" style="23"/>
    <col min="13567" max="13568" width="10.140625" style="23" bestFit="1" customWidth="1"/>
    <col min="13569" max="13570" width="9.28515625" style="23" bestFit="1" customWidth="1"/>
    <col min="13571" max="13577" width="10.140625" style="23" bestFit="1" customWidth="1"/>
    <col min="13578" max="13578" width="9.28515625" style="23" bestFit="1" customWidth="1"/>
    <col min="13579" max="13580" width="10.140625" style="23" bestFit="1" customWidth="1"/>
    <col min="13581" max="13583" width="9.28515625" style="23" bestFit="1" customWidth="1"/>
    <col min="13584" max="13586" width="10.140625" style="23" bestFit="1" customWidth="1"/>
    <col min="13587" max="13587" width="14.140625" style="23" customWidth="1"/>
    <col min="13588" max="13809" width="9.140625" style="23"/>
    <col min="13810" max="13810" width="23.140625" style="23" customWidth="1"/>
    <col min="13811" max="13812" width="9.140625" style="23"/>
    <col min="13813" max="13813" width="13" style="23" customWidth="1"/>
    <col min="13814" max="13814" width="29.28515625" style="23" customWidth="1"/>
    <col min="13815" max="13817" width="9.140625" style="23"/>
    <col min="13818" max="13818" width="14.7109375" style="23" customWidth="1"/>
    <col min="13819" max="13819" width="13.42578125" style="23" customWidth="1"/>
    <col min="13820" max="13820" width="12.7109375" style="23" customWidth="1"/>
    <col min="13821" max="13821" width="14.140625" style="23" customWidth="1"/>
    <col min="13822" max="13822" width="9.140625" style="23"/>
    <col min="13823" max="13824" width="10.140625" style="23" bestFit="1" customWidth="1"/>
    <col min="13825" max="13826" width="9.28515625" style="23" bestFit="1" customWidth="1"/>
    <col min="13827" max="13833" width="10.140625" style="23" bestFit="1" customWidth="1"/>
    <col min="13834" max="13834" width="9.28515625" style="23" bestFit="1" customWidth="1"/>
    <col min="13835" max="13836" width="10.140625" style="23" bestFit="1" customWidth="1"/>
    <col min="13837" max="13839" width="9.28515625" style="23" bestFit="1" customWidth="1"/>
    <col min="13840" max="13842" width="10.140625" style="23" bestFit="1" customWidth="1"/>
    <col min="13843" max="13843" width="14.140625" style="23" customWidth="1"/>
    <col min="13844" max="14065" width="9.140625" style="23"/>
    <col min="14066" max="14066" width="23.140625" style="23" customWidth="1"/>
    <col min="14067" max="14068" width="9.140625" style="23"/>
    <col min="14069" max="14069" width="13" style="23" customWidth="1"/>
    <col min="14070" max="14070" width="29.28515625" style="23" customWidth="1"/>
    <col min="14071" max="14073" width="9.140625" style="23"/>
    <col min="14074" max="14074" width="14.7109375" style="23" customWidth="1"/>
    <col min="14075" max="14075" width="13.42578125" style="23" customWidth="1"/>
    <col min="14076" max="14076" width="12.7109375" style="23" customWidth="1"/>
    <col min="14077" max="14077" width="14.140625" style="23" customWidth="1"/>
    <col min="14078" max="14078" width="9.140625" style="23"/>
    <col min="14079" max="14080" width="10.140625" style="23" bestFit="1" customWidth="1"/>
    <col min="14081" max="14082" width="9.28515625" style="23" bestFit="1" customWidth="1"/>
    <col min="14083" max="14089" width="10.140625" style="23" bestFit="1" customWidth="1"/>
    <col min="14090" max="14090" width="9.28515625" style="23" bestFit="1" customWidth="1"/>
    <col min="14091" max="14092" width="10.140625" style="23" bestFit="1" customWidth="1"/>
    <col min="14093" max="14095" width="9.28515625" style="23" bestFit="1" customWidth="1"/>
    <col min="14096" max="14098" width="10.140625" style="23" bestFit="1" customWidth="1"/>
    <col min="14099" max="14099" width="14.140625" style="23" customWidth="1"/>
    <col min="14100" max="14321" width="9.140625" style="23"/>
    <col min="14322" max="14322" width="23.140625" style="23" customWidth="1"/>
    <col min="14323" max="14324" width="9.140625" style="23"/>
    <col min="14325" max="14325" width="13" style="23" customWidth="1"/>
    <col min="14326" max="14326" width="29.28515625" style="23" customWidth="1"/>
    <col min="14327" max="14329" width="9.140625" style="23"/>
    <col min="14330" max="14330" width="14.7109375" style="23" customWidth="1"/>
    <col min="14331" max="14331" width="13.42578125" style="23" customWidth="1"/>
    <col min="14332" max="14332" width="12.7109375" style="23" customWidth="1"/>
    <col min="14333" max="14333" width="14.140625" style="23" customWidth="1"/>
    <col min="14334" max="14334" width="9.140625" style="23"/>
    <col min="14335" max="14336" width="10.140625" style="23" bestFit="1" customWidth="1"/>
    <col min="14337" max="14338" width="9.28515625" style="23" bestFit="1" customWidth="1"/>
    <col min="14339" max="14345" width="10.140625" style="23" bestFit="1" customWidth="1"/>
    <col min="14346" max="14346" width="9.28515625" style="23" bestFit="1" customWidth="1"/>
    <col min="14347" max="14348" width="10.140625" style="23" bestFit="1" customWidth="1"/>
    <col min="14349" max="14351" width="9.28515625" style="23" bestFit="1" customWidth="1"/>
    <col min="14352" max="14354" width="10.140625" style="23" bestFit="1" customWidth="1"/>
    <col min="14355" max="14355" width="14.140625" style="23" customWidth="1"/>
    <col min="14356" max="14577" width="9.140625" style="23"/>
    <col min="14578" max="14578" width="23.140625" style="23" customWidth="1"/>
    <col min="14579" max="14580" width="9.140625" style="23"/>
    <col min="14581" max="14581" width="13" style="23" customWidth="1"/>
    <col min="14582" max="14582" width="29.28515625" style="23" customWidth="1"/>
    <col min="14583" max="14585" width="9.140625" style="23"/>
    <col min="14586" max="14586" width="14.7109375" style="23" customWidth="1"/>
    <col min="14587" max="14587" width="13.42578125" style="23" customWidth="1"/>
    <col min="14588" max="14588" width="12.7109375" style="23" customWidth="1"/>
    <col min="14589" max="14589" width="14.140625" style="23" customWidth="1"/>
    <col min="14590" max="14590" width="9.140625" style="23"/>
    <col min="14591" max="14592" width="10.140625" style="23" bestFit="1" customWidth="1"/>
    <col min="14593" max="14594" width="9.28515625" style="23" bestFit="1" customWidth="1"/>
    <col min="14595" max="14601" width="10.140625" style="23" bestFit="1" customWidth="1"/>
    <col min="14602" max="14602" width="9.28515625" style="23" bestFit="1" customWidth="1"/>
    <col min="14603" max="14604" width="10.140625" style="23" bestFit="1" customWidth="1"/>
    <col min="14605" max="14607" width="9.28515625" style="23" bestFit="1" customWidth="1"/>
    <col min="14608" max="14610" width="10.140625" style="23" bestFit="1" customWidth="1"/>
    <col min="14611" max="14611" width="14.140625" style="23" customWidth="1"/>
    <col min="14612" max="14833" width="9.140625" style="23"/>
    <col min="14834" max="14834" width="23.140625" style="23" customWidth="1"/>
    <col min="14835" max="14836" width="9.140625" style="23"/>
    <col min="14837" max="14837" width="13" style="23" customWidth="1"/>
    <col min="14838" max="14838" width="29.28515625" style="23" customWidth="1"/>
    <col min="14839" max="14841" width="9.140625" style="23"/>
    <col min="14842" max="14842" width="14.7109375" style="23" customWidth="1"/>
    <col min="14843" max="14843" width="13.42578125" style="23" customWidth="1"/>
    <col min="14844" max="14844" width="12.7109375" style="23" customWidth="1"/>
    <col min="14845" max="14845" width="14.140625" style="23" customWidth="1"/>
    <col min="14846" max="14846" width="9.140625" style="23"/>
    <col min="14847" max="14848" width="10.140625" style="23" bestFit="1" customWidth="1"/>
    <col min="14849" max="14850" width="9.28515625" style="23" bestFit="1" customWidth="1"/>
    <col min="14851" max="14857" width="10.140625" style="23" bestFit="1" customWidth="1"/>
    <col min="14858" max="14858" width="9.28515625" style="23" bestFit="1" customWidth="1"/>
    <col min="14859" max="14860" width="10.140625" style="23" bestFit="1" customWidth="1"/>
    <col min="14861" max="14863" width="9.28515625" style="23" bestFit="1" customWidth="1"/>
    <col min="14864" max="14866" width="10.140625" style="23" bestFit="1" customWidth="1"/>
    <col min="14867" max="14867" width="14.140625" style="23" customWidth="1"/>
    <col min="14868" max="15089" width="9.140625" style="23"/>
    <col min="15090" max="15090" width="23.140625" style="23" customWidth="1"/>
    <col min="15091" max="15092" width="9.140625" style="23"/>
    <col min="15093" max="15093" width="13" style="23" customWidth="1"/>
    <col min="15094" max="15094" width="29.28515625" style="23" customWidth="1"/>
    <col min="15095" max="15097" width="9.140625" style="23"/>
    <col min="15098" max="15098" width="14.7109375" style="23" customWidth="1"/>
    <col min="15099" max="15099" width="13.42578125" style="23" customWidth="1"/>
    <col min="15100" max="15100" width="12.7109375" style="23" customWidth="1"/>
    <col min="15101" max="15101" width="14.140625" style="23" customWidth="1"/>
    <col min="15102" max="15102" width="9.140625" style="23"/>
    <col min="15103" max="15104" width="10.140625" style="23" bestFit="1" customWidth="1"/>
    <col min="15105" max="15106" width="9.28515625" style="23" bestFit="1" customWidth="1"/>
    <col min="15107" max="15113" width="10.140625" style="23" bestFit="1" customWidth="1"/>
    <col min="15114" max="15114" width="9.28515625" style="23" bestFit="1" customWidth="1"/>
    <col min="15115" max="15116" width="10.140625" style="23" bestFit="1" customWidth="1"/>
    <col min="15117" max="15119" width="9.28515625" style="23" bestFit="1" customWidth="1"/>
    <col min="15120" max="15122" width="10.140625" style="23" bestFit="1" customWidth="1"/>
    <col min="15123" max="15123" width="14.140625" style="23" customWidth="1"/>
    <col min="15124" max="15345" width="9.140625" style="23"/>
    <col min="15346" max="15346" width="23.140625" style="23" customWidth="1"/>
    <col min="15347" max="15348" width="9.140625" style="23"/>
    <col min="15349" max="15349" width="13" style="23" customWidth="1"/>
    <col min="15350" max="15350" width="29.28515625" style="23" customWidth="1"/>
    <col min="15351" max="15353" width="9.140625" style="23"/>
    <col min="15354" max="15354" width="14.7109375" style="23" customWidth="1"/>
    <col min="15355" max="15355" width="13.42578125" style="23" customWidth="1"/>
    <col min="15356" max="15356" width="12.7109375" style="23" customWidth="1"/>
    <col min="15357" max="15357" width="14.140625" style="23" customWidth="1"/>
    <col min="15358" max="15358" width="9.140625" style="23"/>
    <col min="15359" max="15360" width="10.140625" style="23" bestFit="1" customWidth="1"/>
    <col min="15361" max="15362" width="9.28515625" style="23" bestFit="1" customWidth="1"/>
    <col min="15363" max="15369" width="10.140625" style="23" bestFit="1" customWidth="1"/>
    <col min="15370" max="15370" width="9.28515625" style="23" bestFit="1" customWidth="1"/>
    <col min="15371" max="15372" width="10.140625" style="23" bestFit="1" customWidth="1"/>
    <col min="15373" max="15375" width="9.28515625" style="23" bestFit="1" customWidth="1"/>
    <col min="15376" max="15378" width="10.140625" style="23" bestFit="1" customWidth="1"/>
    <col min="15379" max="15379" width="14.140625" style="23" customWidth="1"/>
    <col min="15380" max="15601" width="9.140625" style="23"/>
    <col min="15602" max="15602" width="23.140625" style="23" customWidth="1"/>
    <col min="15603" max="15604" width="9.140625" style="23"/>
    <col min="15605" max="15605" width="13" style="23" customWidth="1"/>
    <col min="15606" max="15606" width="29.28515625" style="23" customWidth="1"/>
    <col min="15607" max="15609" width="9.140625" style="23"/>
    <col min="15610" max="15610" width="14.7109375" style="23" customWidth="1"/>
    <col min="15611" max="15611" width="13.42578125" style="23" customWidth="1"/>
    <col min="15612" max="15612" width="12.7109375" style="23" customWidth="1"/>
    <col min="15613" max="15613" width="14.140625" style="23" customWidth="1"/>
    <col min="15614" max="15614" width="9.140625" style="23"/>
    <col min="15615" max="15616" width="10.140625" style="23" bestFit="1" customWidth="1"/>
    <col min="15617" max="15618" width="9.28515625" style="23" bestFit="1" customWidth="1"/>
    <col min="15619" max="15625" width="10.140625" style="23" bestFit="1" customWidth="1"/>
    <col min="15626" max="15626" width="9.28515625" style="23" bestFit="1" customWidth="1"/>
    <col min="15627" max="15628" width="10.140625" style="23" bestFit="1" customWidth="1"/>
    <col min="15629" max="15631" width="9.28515625" style="23" bestFit="1" customWidth="1"/>
    <col min="15632" max="15634" width="10.140625" style="23" bestFit="1" customWidth="1"/>
    <col min="15635" max="15635" width="14.140625" style="23" customWidth="1"/>
    <col min="15636" max="15857" width="9.140625" style="23"/>
    <col min="15858" max="15858" width="23.140625" style="23" customWidth="1"/>
    <col min="15859" max="15860" width="9.140625" style="23"/>
    <col min="15861" max="15861" width="13" style="23" customWidth="1"/>
    <col min="15862" max="15862" width="29.28515625" style="23" customWidth="1"/>
    <col min="15863" max="15865" width="9.140625" style="23"/>
    <col min="15866" max="15866" width="14.7109375" style="23" customWidth="1"/>
    <col min="15867" max="15867" width="13.42578125" style="23" customWidth="1"/>
    <col min="15868" max="15868" width="12.7109375" style="23" customWidth="1"/>
    <col min="15869" max="15869" width="14.140625" style="23" customWidth="1"/>
    <col min="15870" max="15870" width="9.140625" style="23"/>
    <col min="15871" max="15872" width="10.140625" style="23" bestFit="1" customWidth="1"/>
    <col min="15873" max="15874" width="9.28515625" style="23" bestFit="1" customWidth="1"/>
    <col min="15875" max="15881" width="10.140625" style="23" bestFit="1" customWidth="1"/>
    <col min="15882" max="15882" width="9.28515625" style="23" bestFit="1" customWidth="1"/>
    <col min="15883" max="15884" width="10.140625" style="23" bestFit="1" customWidth="1"/>
    <col min="15885" max="15887" width="9.28515625" style="23" bestFit="1" customWidth="1"/>
    <col min="15888" max="15890" width="10.140625" style="23" bestFit="1" customWidth="1"/>
    <col min="15891" max="15891" width="14.140625" style="23" customWidth="1"/>
    <col min="15892" max="16113" width="9.140625" style="23"/>
    <col min="16114" max="16114" width="23.140625" style="23" customWidth="1"/>
    <col min="16115" max="16116" width="9.140625" style="23"/>
    <col min="16117" max="16117" width="13" style="23" customWidth="1"/>
    <col min="16118" max="16118" width="29.28515625" style="23" customWidth="1"/>
    <col min="16119" max="16121" width="9.140625" style="23"/>
    <col min="16122" max="16122" width="14.7109375" style="23" customWidth="1"/>
    <col min="16123" max="16123" width="13.42578125" style="23" customWidth="1"/>
    <col min="16124" max="16124" width="12.7109375" style="23" customWidth="1"/>
    <col min="16125" max="16125" width="14.140625" style="23" customWidth="1"/>
    <col min="16126" max="16126" width="9.140625" style="23"/>
    <col min="16127" max="16128" width="10.140625" style="23" bestFit="1" customWidth="1"/>
    <col min="16129" max="16130" width="9.28515625" style="23" bestFit="1" customWidth="1"/>
    <col min="16131" max="16137" width="10.140625" style="23" bestFit="1" customWidth="1"/>
    <col min="16138" max="16138" width="9.28515625" style="23" bestFit="1" customWidth="1"/>
    <col min="16139" max="16140" width="10.140625" style="23" bestFit="1" customWidth="1"/>
    <col min="16141" max="16143" width="9.28515625" style="23" bestFit="1" customWidth="1"/>
    <col min="16144" max="16146" width="10.140625" style="23" bestFit="1" customWidth="1"/>
    <col min="16147" max="16147" width="14.140625" style="23" customWidth="1"/>
    <col min="16148" max="16384" width="9.140625" style="23"/>
  </cols>
  <sheetData>
    <row r="1" spans="1:21" s="2" customFormat="1" ht="48.75" thickTop="1" thickBot="1" x14ac:dyDescent="0.3">
      <c r="A1" s="448" t="s">
        <v>264</v>
      </c>
      <c r="B1" s="449" t="s">
        <v>1</v>
      </c>
      <c r="C1" s="449" t="s">
        <v>4</v>
      </c>
      <c r="D1" s="449" t="s">
        <v>191</v>
      </c>
      <c r="E1" s="450" t="s">
        <v>8</v>
      </c>
      <c r="F1" s="451" t="s">
        <v>9</v>
      </c>
      <c r="G1" s="452" t="s">
        <v>10</v>
      </c>
      <c r="H1" s="450" t="s">
        <v>11</v>
      </c>
      <c r="I1" s="451" t="s">
        <v>12</v>
      </c>
      <c r="J1" s="437" t="s">
        <v>13</v>
      </c>
      <c r="K1" s="271" t="s">
        <v>14</v>
      </c>
      <c r="L1" s="208" t="s">
        <v>15</v>
      </c>
      <c r="M1" s="437" t="s">
        <v>16</v>
      </c>
      <c r="N1" s="437" t="s">
        <v>17</v>
      </c>
      <c r="O1" s="271" t="s">
        <v>93</v>
      </c>
      <c r="P1" s="439" t="s">
        <v>18</v>
      </c>
      <c r="Q1" s="440" t="s">
        <v>19</v>
      </c>
      <c r="R1" s="437" t="s">
        <v>94</v>
      </c>
      <c r="S1" s="453" t="s">
        <v>20</v>
      </c>
      <c r="T1" s="454" t="s">
        <v>219</v>
      </c>
      <c r="U1" s="455" t="s">
        <v>220</v>
      </c>
    </row>
    <row r="2" spans="1:21" s="2" customFormat="1" ht="16.5" thickTop="1" x14ac:dyDescent="0.25">
      <c r="A2" s="57"/>
      <c r="B2" s="59"/>
      <c r="C2" s="61"/>
      <c r="D2" s="63"/>
      <c r="E2" s="63"/>
      <c r="F2" s="63"/>
      <c r="G2" s="217"/>
      <c r="H2" s="63"/>
      <c r="I2" s="63"/>
      <c r="J2" s="273"/>
      <c r="K2" s="224"/>
      <c r="L2" s="272"/>
      <c r="M2" s="273"/>
      <c r="N2" s="273"/>
      <c r="O2" s="224"/>
      <c r="P2" s="274"/>
      <c r="Q2" s="64"/>
      <c r="R2" s="273"/>
      <c r="S2" s="417"/>
      <c r="T2" s="413"/>
      <c r="U2" s="456"/>
    </row>
    <row r="3" spans="1:21" s="2" customFormat="1" x14ac:dyDescent="0.25">
      <c r="A3" s="161" t="s">
        <v>265</v>
      </c>
      <c r="B3" s="10"/>
      <c r="C3" s="3">
        <v>116000</v>
      </c>
      <c r="D3" s="5"/>
      <c r="E3" s="1">
        <v>5780</v>
      </c>
      <c r="F3" s="212">
        <v>5962.66</v>
      </c>
      <c r="G3" s="220">
        <v>6013.93</v>
      </c>
      <c r="H3" s="5">
        <v>6134.26</v>
      </c>
      <c r="I3" s="212">
        <v>6256.89</v>
      </c>
      <c r="J3" s="1">
        <v>6380</v>
      </c>
      <c r="K3" s="211">
        <v>6542.94</v>
      </c>
      <c r="L3" s="219">
        <v>6639.85</v>
      </c>
      <c r="M3" s="1">
        <v>6772.65</v>
      </c>
      <c r="N3" s="1">
        <v>6908.1</v>
      </c>
      <c r="O3" s="211"/>
      <c r="P3" s="279"/>
      <c r="Q3" s="39"/>
      <c r="R3" s="1"/>
      <c r="S3" s="211"/>
      <c r="T3" s="1"/>
      <c r="U3" s="457"/>
    </row>
    <row r="4" spans="1:21" s="2" customFormat="1" x14ac:dyDescent="0.25">
      <c r="A4" s="161"/>
      <c r="B4" s="10"/>
      <c r="C4" s="3"/>
      <c r="D4" s="5"/>
      <c r="E4" s="1">
        <v>1265</v>
      </c>
      <c r="F4" s="212">
        <v>1150.25</v>
      </c>
      <c r="G4" s="220">
        <v>1002.34</v>
      </c>
      <c r="H4" s="5">
        <v>912.73</v>
      </c>
      <c r="I4" s="212">
        <v>789.38</v>
      </c>
      <c r="J4" s="1">
        <v>664.25</v>
      </c>
      <c r="K4" s="211">
        <v>356.61</v>
      </c>
      <c r="L4" s="219">
        <v>403.41</v>
      </c>
      <c r="M4" s="1">
        <v>273.62</v>
      </c>
      <c r="N4" s="1">
        <v>138.16</v>
      </c>
      <c r="O4" s="211"/>
      <c r="P4" s="279"/>
      <c r="Q4" s="39"/>
      <c r="R4" s="1"/>
      <c r="S4" s="211"/>
      <c r="T4" s="1"/>
      <c r="U4" s="457"/>
    </row>
    <row r="5" spans="1:21" s="2" customFormat="1" x14ac:dyDescent="0.25">
      <c r="A5" s="161" t="s">
        <v>266</v>
      </c>
      <c r="B5" s="10"/>
      <c r="C5" s="3">
        <v>688800</v>
      </c>
      <c r="D5" s="5"/>
      <c r="E5" s="1">
        <v>43200</v>
      </c>
      <c r="F5" s="211">
        <v>43200</v>
      </c>
      <c r="G5" s="219">
        <v>43200</v>
      </c>
      <c r="H5" s="1">
        <v>43200</v>
      </c>
      <c r="I5" s="211">
        <v>43200</v>
      </c>
      <c r="J5" s="1">
        <v>43200</v>
      </c>
      <c r="K5" s="211">
        <v>43200</v>
      </c>
      <c r="L5" s="219">
        <v>43200</v>
      </c>
      <c r="M5" s="1">
        <v>43200</v>
      </c>
      <c r="N5" s="1">
        <v>43200</v>
      </c>
      <c r="O5" s="211"/>
      <c r="P5" s="279"/>
      <c r="Q5" s="39"/>
      <c r="R5" s="1"/>
      <c r="S5" s="211"/>
      <c r="T5" s="1"/>
      <c r="U5" s="457"/>
    </row>
    <row r="6" spans="1:21" s="2" customFormat="1" x14ac:dyDescent="0.25">
      <c r="A6" s="161"/>
      <c r="B6" s="10"/>
      <c r="C6" s="3"/>
      <c r="D6" s="5"/>
      <c r="E6" s="1">
        <v>17387</v>
      </c>
      <c r="F6" s="212">
        <v>15761</v>
      </c>
      <c r="G6" s="220">
        <v>14068</v>
      </c>
      <c r="H6" s="5">
        <v>12312</v>
      </c>
      <c r="I6" s="212">
        <v>10503</v>
      </c>
      <c r="J6" s="1">
        <v>8652</v>
      </c>
      <c r="K6" s="211">
        <v>6743</v>
      </c>
      <c r="L6" s="219">
        <v>4847</v>
      </c>
      <c r="M6" s="1">
        <v>2891</v>
      </c>
      <c r="N6" s="1">
        <v>26</v>
      </c>
      <c r="O6" s="211"/>
      <c r="P6" s="279"/>
      <c r="Q6" s="39"/>
      <c r="R6" s="1"/>
      <c r="S6" s="211"/>
      <c r="T6" s="1"/>
      <c r="U6" s="457"/>
    </row>
    <row r="7" spans="1:21" s="2" customFormat="1" x14ac:dyDescent="0.25">
      <c r="A7" s="458"/>
      <c r="B7" s="10"/>
      <c r="C7" s="3"/>
      <c r="D7" s="5"/>
      <c r="E7" s="1"/>
      <c r="F7" s="212"/>
      <c r="G7" s="220"/>
      <c r="H7" s="5"/>
      <c r="I7" s="212"/>
      <c r="J7" s="1"/>
      <c r="K7" s="211"/>
      <c r="L7" s="219"/>
      <c r="M7" s="1"/>
      <c r="N7" s="1"/>
      <c r="O7" s="211"/>
      <c r="P7" s="279"/>
      <c r="Q7" s="39"/>
      <c r="R7" s="1"/>
      <c r="S7" s="211"/>
      <c r="T7" s="1"/>
      <c r="U7" s="457"/>
    </row>
    <row r="8" spans="1:21" s="2" customFormat="1" x14ac:dyDescent="0.25">
      <c r="A8" s="458" t="s">
        <v>267</v>
      </c>
      <c r="B8" s="10"/>
      <c r="C8" s="3"/>
      <c r="D8" s="5"/>
      <c r="E8" s="1">
        <v>294000</v>
      </c>
      <c r="F8" s="212">
        <v>294000</v>
      </c>
      <c r="G8" s="220">
        <v>294000</v>
      </c>
      <c r="H8" s="5">
        <v>295000</v>
      </c>
      <c r="I8" s="212">
        <v>295000</v>
      </c>
      <c r="J8" s="1">
        <v>298000</v>
      </c>
      <c r="K8" s="211">
        <v>298000</v>
      </c>
      <c r="L8" s="219">
        <v>300000</v>
      </c>
      <c r="M8" s="1">
        <v>300000</v>
      </c>
      <c r="N8" s="1">
        <v>305000</v>
      </c>
      <c r="O8" s="211">
        <v>305000</v>
      </c>
      <c r="P8" s="279">
        <v>310000</v>
      </c>
      <c r="Q8" s="39">
        <v>310000</v>
      </c>
      <c r="R8" s="1">
        <v>315000</v>
      </c>
      <c r="S8" s="211">
        <v>315000</v>
      </c>
      <c r="T8" s="1">
        <v>315000</v>
      </c>
      <c r="U8" s="457">
        <v>315000</v>
      </c>
    </row>
    <row r="9" spans="1:21" x14ac:dyDescent="0.25">
      <c r="A9" s="34" t="s">
        <v>268</v>
      </c>
      <c r="B9" s="459"/>
      <c r="C9" s="22"/>
      <c r="D9" s="16"/>
      <c r="E9" s="16">
        <v>140000</v>
      </c>
      <c r="F9" s="27">
        <v>140000</v>
      </c>
      <c r="G9" s="35">
        <v>145000</v>
      </c>
      <c r="H9" s="12">
        <v>145000</v>
      </c>
      <c r="I9" s="27">
        <v>145000</v>
      </c>
      <c r="J9" s="12">
        <v>145000</v>
      </c>
      <c r="K9" s="196">
        <v>145000</v>
      </c>
      <c r="L9" s="35">
        <v>145000</v>
      </c>
      <c r="M9" s="12">
        <v>145000</v>
      </c>
      <c r="N9" s="12">
        <v>150000</v>
      </c>
      <c r="O9" s="196">
        <v>150000</v>
      </c>
      <c r="P9" s="38">
        <v>150000</v>
      </c>
      <c r="Q9" s="40">
        <v>155000</v>
      </c>
      <c r="R9" s="12">
        <v>155000</v>
      </c>
      <c r="S9" s="196">
        <v>155000</v>
      </c>
      <c r="T9" s="12">
        <v>155000</v>
      </c>
      <c r="U9" s="261">
        <v>155000</v>
      </c>
    </row>
    <row r="10" spans="1:21" x14ac:dyDescent="0.25">
      <c r="A10" s="34" t="s">
        <v>269</v>
      </c>
      <c r="B10" s="459"/>
      <c r="C10" s="22"/>
      <c r="D10" s="16"/>
      <c r="E10" s="16">
        <v>120000</v>
      </c>
      <c r="F10" s="27">
        <v>125000</v>
      </c>
      <c r="G10" s="35">
        <v>130000</v>
      </c>
      <c r="H10" s="12">
        <v>135000</v>
      </c>
      <c r="I10" s="27">
        <v>140000</v>
      </c>
      <c r="J10" s="12">
        <v>25000</v>
      </c>
      <c r="K10" s="268">
        <v>25000</v>
      </c>
      <c r="L10" s="35">
        <v>25000</v>
      </c>
      <c r="M10" s="40">
        <v>25000</v>
      </c>
      <c r="N10" s="40">
        <v>50000</v>
      </c>
      <c r="O10" s="196">
        <v>50000</v>
      </c>
      <c r="P10" s="38">
        <v>50000</v>
      </c>
      <c r="Q10" s="40">
        <v>50000</v>
      </c>
      <c r="R10" s="12">
        <v>50000</v>
      </c>
      <c r="S10" s="196">
        <v>50000</v>
      </c>
      <c r="T10" s="12">
        <v>50000</v>
      </c>
      <c r="U10" s="261">
        <v>50000</v>
      </c>
    </row>
    <row r="11" spans="1:21" x14ac:dyDescent="0.25">
      <c r="A11" s="34"/>
      <c r="B11" s="459"/>
      <c r="C11" s="22"/>
      <c r="D11" s="16"/>
      <c r="E11" s="16"/>
      <c r="F11" s="27"/>
      <c r="G11" s="35"/>
      <c r="H11" s="12"/>
      <c r="I11" s="27"/>
      <c r="J11" s="12"/>
      <c r="K11" s="268"/>
      <c r="L11" s="35"/>
      <c r="M11" s="40"/>
      <c r="N11" s="40"/>
      <c r="O11" s="196"/>
      <c r="P11" s="38"/>
      <c r="Q11" s="40"/>
      <c r="R11" s="12"/>
      <c r="S11" s="196"/>
      <c r="T11" s="12"/>
      <c r="U11" s="261"/>
    </row>
    <row r="12" spans="1:21" x14ac:dyDescent="0.25">
      <c r="A12" s="34" t="s">
        <v>270</v>
      </c>
      <c r="B12" s="459"/>
      <c r="C12" s="22"/>
      <c r="D12" s="16"/>
      <c r="E12" s="16"/>
      <c r="F12" s="27"/>
      <c r="G12" s="35"/>
      <c r="H12" s="12"/>
      <c r="I12" s="27"/>
      <c r="J12" s="12"/>
      <c r="K12" s="196"/>
      <c r="L12" s="35"/>
      <c r="M12" s="12">
        <v>1000000</v>
      </c>
      <c r="N12" s="12"/>
      <c r="O12" s="196"/>
      <c r="P12" s="38"/>
      <c r="Q12" s="40"/>
      <c r="R12" s="12"/>
      <c r="S12" s="196"/>
      <c r="T12" s="12"/>
      <c r="U12" s="261"/>
    </row>
    <row r="13" spans="1:21" x14ac:dyDescent="0.25">
      <c r="A13" s="34" t="s">
        <v>271</v>
      </c>
      <c r="B13" s="459"/>
      <c r="C13" s="22"/>
      <c r="D13" s="16"/>
      <c r="E13" s="16"/>
      <c r="F13" s="27"/>
      <c r="G13" s="35">
        <v>40000</v>
      </c>
      <c r="H13" s="12"/>
      <c r="I13" s="27"/>
      <c r="J13" s="12"/>
      <c r="K13" s="196"/>
      <c r="L13" s="35"/>
      <c r="M13" s="12"/>
      <c r="N13" s="12"/>
      <c r="O13" s="196"/>
      <c r="P13" s="38"/>
      <c r="Q13" s="40"/>
      <c r="R13" s="12"/>
      <c r="S13" s="196"/>
      <c r="T13" s="12"/>
      <c r="U13" s="261"/>
    </row>
    <row r="14" spans="1:21" ht="16.5" thickBot="1" x14ac:dyDescent="0.3">
      <c r="A14" s="152"/>
      <c r="B14" s="460"/>
      <c r="C14" s="100"/>
      <c r="D14" s="101"/>
      <c r="E14" s="101"/>
      <c r="F14" s="198"/>
      <c r="G14" s="182"/>
      <c r="H14" s="102"/>
      <c r="I14" s="198"/>
      <c r="J14" s="102"/>
      <c r="K14" s="194"/>
      <c r="L14" s="182"/>
      <c r="M14" s="102"/>
      <c r="N14" s="102"/>
      <c r="O14" s="194"/>
      <c r="P14" s="153"/>
      <c r="Q14" s="104"/>
      <c r="R14" s="102"/>
      <c r="S14" s="194"/>
      <c r="T14" s="102"/>
      <c r="U14" s="461"/>
    </row>
    <row r="15" spans="1:21" ht="16.5" thickTop="1" x14ac:dyDescent="0.25">
      <c r="A15" s="462" t="s">
        <v>50</v>
      </c>
      <c r="B15" s="463"/>
      <c r="C15" s="120"/>
      <c r="D15" s="121"/>
      <c r="E15" s="121"/>
      <c r="F15" s="215"/>
      <c r="G15" s="222"/>
      <c r="H15" s="122"/>
      <c r="I15" s="215"/>
      <c r="J15" s="122"/>
      <c r="K15" s="226"/>
      <c r="L15" s="222"/>
      <c r="M15" s="122"/>
      <c r="N15" s="122"/>
      <c r="O15" s="226"/>
      <c r="P15" s="289"/>
      <c r="Q15" s="123"/>
      <c r="R15" s="122"/>
      <c r="S15" s="226"/>
      <c r="T15" s="122"/>
      <c r="U15" s="464"/>
    </row>
    <row r="16" spans="1:21" ht="16.5" thickBot="1" x14ac:dyDescent="0.3">
      <c r="A16" s="465" t="s">
        <v>272</v>
      </c>
      <c r="B16" s="466"/>
      <c r="C16" s="467"/>
      <c r="D16" s="240"/>
      <c r="E16" s="240"/>
      <c r="F16" s="228"/>
      <c r="G16" s="201"/>
      <c r="H16" s="202"/>
      <c r="I16" s="228"/>
      <c r="J16" s="202"/>
      <c r="K16" s="468"/>
      <c r="L16" s="201"/>
      <c r="M16" s="202"/>
      <c r="N16" s="202"/>
      <c r="O16" s="468"/>
      <c r="P16" s="203"/>
      <c r="Q16" s="207"/>
      <c r="R16" s="202"/>
      <c r="S16" s="468"/>
      <c r="T16" s="202"/>
      <c r="U16" s="262"/>
    </row>
    <row r="17" spans="1:21" ht="16.5" thickTop="1" x14ac:dyDescent="0.25">
      <c r="A17" s="354" t="s">
        <v>273</v>
      </c>
      <c r="B17" s="469"/>
      <c r="C17" s="332"/>
      <c r="D17" s="470"/>
      <c r="E17" s="470"/>
      <c r="F17" s="471"/>
      <c r="G17" s="472"/>
      <c r="H17" s="473"/>
      <c r="I17" s="471"/>
      <c r="J17" s="473"/>
      <c r="K17" s="474"/>
      <c r="L17" s="472"/>
      <c r="M17" s="473">
        <v>-1000000</v>
      </c>
      <c r="N17" s="473"/>
      <c r="O17" s="474"/>
      <c r="P17" s="475"/>
      <c r="Q17" s="476"/>
      <c r="R17" s="473"/>
      <c r="S17" s="474"/>
      <c r="T17" s="473"/>
      <c r="U17" s="477"/>
    </row>
    <row r="18" spans="1:21" ht="16.5" thickBot="1" x14ac:dyDescent="0.3">
      <c r="A18" s="362" t="s">
        <v>274</v>
      </c>
      <c r="B18" s="478"/>
      <c r="C18" s="363"/>
      <c r="D18" s="381"/>
      <c r="E18" s="381"/>
      <c r="F18" s="427"/>
      <c r="G18" s="425">
        <v>-40000</v>
      </c>
      <c r="H18" s="387"/>
      <c r="I18" s="427"/>
      <c r="J18" s="387"/>
      <c r="K18" s="385"/>
      <c r="L18" s="425"/>
      <c r="M18" s="387"/>
      <c r="N18" s="387"/>
      <c r="O18" s="385"/>
      <c r="P18" s="479"/>
      <c r="Q18" s="386"/>
      <c r="R18" s="387"/>
      <c r="S18" s="385"/>
      <c r="T18" s="387"/>
      <c r="U18" s="480"/>
    </row>
    <row r="19" spans="1:21" s="2" customFormat="1" ht="16.5" thickTop="1" x14ac:dyDescent="0.25">
      <c r="A19" s="481"/>
      <c r="B19" s="482"/>
      <c r="C19" s="73"/>
      <c r="D19" s="483"/>
      <c r="E19" s="273"/>
      <c r="F19" s="484"/>
      <c r="G19" s="485"/>
      <c r="H19" s="483"/>
      <c r="I19" s="484"/>
      <c r="J19" s="273"/>
      <c r="K19" s="224"/>
      <c r="L19" s="272"/>
      <c r="M19" s="273"/>
      <c r="N19" s="273"/>
      <c r="O19" s="224"/>
      <c r="P19" s="274"/>
      <c r="Q19" s="64"/>
      <c r="R19" s="273"/>
      <c r="S19" s="224"/>
      <c r="T19" s="273"/>
      <c r="U19" s="486"/>
    </row>
    <row r="20" spans="1:21" s="25" customFormat="1" x14ac:dyDescent="0.25">
      <c r="A20" s="35" t="s">
        <v>100</v>
      </c>
      <c r="B20" s="487"/>
      <c r="C20" s="16"/>
      <c r="D20" s="27"/>
      <c r="E20" s="16">
        <f t="shared" ref="E20:U20" si="0">SUM(E3:E19)</f>
        <v>621632</v>
      </c>
      <c r="F20" s="27">
        <f t="shared" si="0"/>
        <v>625073.91</v>
      </c>
      <c r="G20" s="199">
        <f t="shared" si="0"/>
        <v>633284.27</v>
      </c>
      <c r="H20" s="16">
        <f t="shared" si="0"/>
        <v>637558.99</v>
      </c>
      <c r="I20" s="27">
        <f t="shared" si="0"/>
        <v>640749.27</v>
      </c>
      <c r="J20" s="16">
        <f t="shared" si="0"/>
        <v>526896.25</v>
      </c>
      <c r="K20" s="27">
        <f t="shared" si="0"/>
        <v>524842.55000000005</v>
      </c>
      <c r="L20" s="199">
        <f t="shared" si="0"/>
        <v>525090.26</v>
      </c>
      <c r="M20" s="16">
        <f t="shared" si="0"/>
        <v>523137.27</v>
      </c>
      <c r="N20" s="16">
        <f t="shared" si="0"/>
        <v>555272.26</v>
      </c>
      <c r="O20" s="27">
        <f t="shared" si="0"/>
        <v>505000</v>
      </c>
      <c r="P20" s="36">
        <f t="shared" si="0"/>
        <v>510000</v>
      </c>
      <c r="Q20" s="32">
        <f t="shared" si="0"/>
        <v>515000</v>
      </c>
      <c r="R20" s="16">
        <f t="shared" si="0"/>
        <v>520000</v>
      </c>
      <c r="S20" s="27">
        <f t="shared" si="0"/>
        <v>520000</v>
      </c>
      <c r="T20" s="16">
        <f t="shared" si="0"/>
        <v>520000</v>
      </c>
      <c r="U20" s="264">
        <f t="shared" si="0"/>
        <v>520000</v>
      </c>
    </row>
    <row r="21" spans="1:21" x14ac:dyDescent="0.25">
      <c r="A21" s="34" t="s">
        <v>49</v>
      </c>
      <c r="B21" s="459"/>
      <c r="C21" s="22"/>
      <c r="D21" s="22"/>
      <c r="E21" s="16">
        <f t="shared" ref="E21:U21" si="1">-SUM(E3:E6)</f>
        <v>-67632</v>
      </c>
      <c r="F21" s="27">
        <f t="shared" si="1"/>
        <v>-66073.91</v>
      </c>
      <c r="G21" s="199">
        <f t="shared" si="1"/>
        <v>-64284.270000000004</v>
      </c>
      <c r="H21" s="16">
        <f t="shared" si="1"/>
        <v>-62558.99</v>
      </c>
      <c r="I21" s="27">
        <f t="shared" si="1"/>
        <v>-60749.270000000004</v>
      </c>
      <c r="J21" s="16">
        <f t="shared" si="1"/>
        <v>-58896.25</v>
      </c>
      <c r="K21" s="27">
        <f t="shared" si="1"/>
        <v>-56842.55</v>
      </c>
      <c r="L21" s="199">
        <f t="shared" si="1"/>
        <v>-55090.26</v>
      </c>
      <c r="M21" s="16">
        <f t="shared" si="1"/>
        <v>-53137.27</v>
      </c>
      <c r="N21" s="16">
        <f t="shared" si="1"/>
        <v>-50272.26</v>
      </c>
      <c r="O21" s="27">
        <f t="shared" si="1"/>
        <v>0</v>
      </c>
      <c r="P21" s="36">
        <f t="shared" si="1"/>
        <v>0</v>
      </c>
      <c r="Q21" s="32">
        <f t="shared" si="1"/>
        <v>0</v>
      </c>
      <c r="R21" s="16">
        <f t="shared" si="1"/>
        <v>0</v>
      </c>
      <c r="S21" s="27">
        <f t="shared" si="1"/>
        <v>0</v>
      </c>
      <c r="T21" s="16">
        <f t="shared" si="1"/>
        <v>0</v>
      </c>
      <c r="U21" s="264">
        <f t="shared" si="1"/>
        <v>0</v>
      </c>
    </row>
    <row r="22" spans="1:21" x14ac:dyDescent="0.25">
      <c r="A22" s="34" t="s">
        <v>54</v>
      </c>
      <c r="B22" s="459"/>
      <c r="C22" s="22"/>
      <c r="D22" s="22"/>
      <c r="E22" s="16">
        <f t="shared" ref="E22:U22" si="2">-SUM(E8:E19)</f>
        <v>-554000</v>
      </c>
      <c r="F22" s="27">
        <f t="shared" si="2"/>
        <v>-559000</v>
      </c>
      <c r="G22" s="199">
        <f t="shared" si="2"/>
        <v>-569000</v>
      </c>
      <c r="H22" s="16">
        <f t="shared" si="2"/>
        <v>-575000</v>
      </c>
      <c r="I22" s="27">
        <f t="shared" si="2"/>
        <v>-580000</v>
      </c>
      <c r="J22" s="16">
        <f t="shared" si="2"/>
        <v>-468000</v>
      </c>
      <c r="K22" s="27">
        <f t="shared" si="2"/>
        <v>-468000</v>
      </c>
      <c r="L22" s="199">
        <f t="shared" si="2"/>
        <v>-470000</v>
      </c>
      <c r="M22" s="16">
        <f t="shared" si="2"/>
        <v>-470000</v>
      </c>
      <c r="N22" s="16">
        <f t="shared" si="2"/>
        <v>-505000</v>
      </c>
      <c r="O22" s="27">
        <f t="shared" si="2"/>
        <v>-505000</v>
      </c>
      <c r="P22" s="36">
        <f t="shared" si="2"/>
        <v>-510000</v>
      </c>
      <c r="Q22" s="32">
        <f t="shared" si="2"/>
        <v>-515000</v>
      </c>
      <c r="R22" s="16">
        <f t="shared" si="2"/>
        <v>-520000</v>
      </c>
      <c r="S22" s="27">
        <f t="shared" si="2"/>
        <v>-520000</v>
      </c>
      <c r="T22" s="16">
        <f t="shared" si="2"/>
        <v>-520000</v>
      </c>
      <c r="U22" s="264">
        <f t="shared" si="2"/>
        <v>-520000</v>
      </c>
    </row>
    <row r="23" spans="1:21" x14ac:dyDescent="0.25">
      <c r="A23" s="34" t="s">
        <v>52</v>
      </c>
      <c r="B23" s="459"/>
      <c r="C23" s="22"/>
      <c r="D23" s="22"/>
      <c r="E23" s="16">
        <f t="shared" ref="E23:U23" si="3">SUM(E20:E22)</f>
        <v>0</v>
      </c>
      <c r="F23" s="27">
        <f t="shared" si="3"/>
        <v>0</v>
      </c>
      <c r="G23" s="199">
        <f t="shared" si="3"/>
        <v>0</v>
      </c>
      <c r="H23" s="16">
        <f t="shared" si="3"/>
        <v>0</v>
      </c>
      <c r="I23" s="27">
        <f t="shared" si="3"/>
        <v>0</v>
      </c>
      <c r="J23" s="16">
        <f t="shared" si="3"/>
        <v>0</v>
      </c>
      <c r="K23" s="27">
        <f t="shared" si="3"/>
        <v>0</v>
      </c>
      <c r="L23" s="199">
        <f t="shared" si="3"/>
        <v>0</v>
      </c>
      <c r="M23" s="16">
        <f t="shared" si="3"/>
        <v>0</v>
      </c>
      <c r="N23" s="16">
        <f t="shared" si="3"/>
        <v>0</v>
      </c>
      <c r="O23" s="27">
        <f t="shared" si="3"/>
        <v>0</v>
      </c>
      <c r="P23" s="36">
        <f t="shared" si="3"/>
        <v>0</v>
      </c>
      <c r="Q23" s="32">
        <f t="shared" si="3"/>
        <v>0</v>
      </c>
      <c r="R23" s="16">
        <f t="shared" si="3"/>
        <v>0</v>
      </c>
      <c r="S23" s="27">
        <f t="shared" si="3"/>
        <v>0</v>
      </c>
      <c r="T23" s="16">
        <f t="shared" si="3"/>
        <v>0</v>
      </c>
      <c r="U23" s="264">
        <f t="shared" si="3"/>
        <v>0</v>
      </c>
    </row>
    <row r="24" spans="1:21" x14ac:dyDescent="0.25">
      <c r="A24" s="367" t="s">
        <v>275</v>
      </c>
      <c r="B24" s="488"/>
      <c r="C24" s="361"/>
      <c r="D24" s="361"/>
      <c r="E24" s="373">
        <v>-37000</v>
      </c>
      <c r="F24" s="371">
        <v>-37000</v>
      </c>
      <c r="G24" s="370">
        <v>-75000</v>
      </c>
      <c r="H24" s="373">
        <v>-75000</v>
      </c>
      <c r="I24" s="375">
        <v>-75000</v>
      </c>
      <c r="J24" s="375">
        <v>-75000</v>
      </c>
      <c r="K24" s="372">
        <v>-75000</v>
      </c>
      <c r="L24" s="375">
        <v>-125000</v>
      </c>
      <c r="M24" s="373">
        <v>-125000</v>
      </c>
      <c r="N24" s="373">
        <v>0</v>
      </c>
      <c r="O24" s="373">
        <v>0</v>
      </c>
      <c r="P24" s="373">
        <v>0</v>
      </c>
      <c r="Q24" s="373">
        <v>0</v>
      </c>
      <c r="R24" s="373">
        <v>0</v>
      </c>
      <c r="S24" s="373">
        <v>0</v>
      </c>
      <c r="T24" s="373">
        <v>0</v>
      </c>
      <c r="U24" s="373">
        <v>0</v>
      </c>
    </row>
    <row r="25" spans="1:21" ht="16.5" thickBot="1" x14ac:dyDescent="0.3">
      <c r="A25" s="358" t="s">
        <v>276</v>
      </c>
      <c r="B25" s="488"/>
      <c r="C25" s="361"/>
      <c r="D25" s="361"/>
      <c r="E25" s="373">
        <v>-5000</v>
      </c>
      <c r="F25" s="371">
        <v>-15000</v>
      </c>
      <c r="G25" s="375">
        <v>-11000</v>
      </c>
      <c r="H25" s="373">
        <v>-10000</v>
      </c>
      <c r="I25" s="371">
        <v>-10000</v>
      </c>
      <c r="J25" s="373">
        <v>-10000</v>
      </c>
      <c r="K25" s="371">
        <v>-10000</v>
      </c>
      <c r="L25" s="375">
        <v>-10000</v>
      </c>
      <c r="M25" s="373">
        <v>-10000</v>
      </c>
      <c r="N25" s="373">
        <v>-10000</v>
      </c>
      <c r="O25" s="371">
        <v>-10000</v>
      </c>
      <c r="P25" s="376">
        <v>-10000</v>
      </c>
      <c r="Q25" s="372">
        <v>-20000</v>
      </c>
      <c r="R25" s="373">
        <v>-20000</v>
      </c>
      <c r="S25" s="371">
        <v>-20000</v>
      </c>
      <c r="T25" s="373">
        <v>-20000</v>
      </c>
      <c r="U25" s="374">
        <v>-20000</v>
      </c>
    </row>
    <row r="26" spans="1:21" s="25" customFormat="1" ht="17.25" thickTop="1" thickBot="1" x14ac:dyDescent="0.3">
      <c r="A26" s="154" t="s">
        <v>51</v>
      </c>
      <c r="B26" s="489"/>
      <c r="C26" s="146"/>
      <c r="D26" s="146"/>
      <c r="E26" s="146">
        <f>SUM(E21+E22+E24+E25)</f>
        <v>-663632</v>
      </c>
      <c r="F26" s="146">
        <f t="shared" ref="F26:U26" si="4">SUM(F21+F22+F24+F25)</f>
        <v>-677073.91</v>
      </c>
      <c r="G26" s="146">
        <f t="shared" si="4"/>
        <v>-719284.27</v>
      </c>
      <c r="H26" s="146">
        <f>SUM(H21+H22+H24+H25)</f>
        <v>-722558.99</v>
      </c>
      <c r="I26" s="146">
        <f t="shared" si="4"/>
        <v>-725749.27</v>
      </c>
      <c r="J26" s="146">
        <f t="shared" si="4"/>
        <v>-611896.25</v>
      </c>
      <c r="K26" s="146">
        <f t="shared" si="4"/>
        <v>-609842.55000000005</v>
      </c>
      <c r="L26" s="146">
        <f t="shared" si="4"/>
        <v>-660090.26</v>
      </c>
      <c r="M26" s="146">
        <f t="shared" si="4"/>
        <v>-658137.27</v>
      </c>
      <c r="N26" s="146">
        <f t="shared" si="4"/>
        <v>-565272.26</v>
      </c>
      <c r="O26" s="146">
        <f t="shared" si="4"/>
        <v>-515000</v>
      </c>
      <c r="P26" s="146">
        <f t="shared" si="4"/>
        <v>-520000</v>
      </c>
      <c r="Q26" s="146">
        <f t="shared" si="4"/>
        <v>-535000</v>
      </c>
      <c r="R26" s="146">
        <f t="shared" si="4"/>
        <v>-540000</v>
      </c>
      <c r="S26" s="146">
        <f t="shared" si="4"/>
        <v>-540000</v>
      </c>
      <c r="T26" s="146">
        <f t="shared" si="4"/>
        <v>-540000</v>
      </c>
      <c r="U26" s="146">
        <f t="shared" si="4"/>
        <v>-540000</v>
      </c>
    </row>
    <row r="27" spans="1:21" ht="16.5" thickTop="1" x14ac:dyDescent="0.25">
      <c r="A27" s="152"/>
      <c r="B27" s="460"/>
      <c r="C27" s="100"/>
      <c r="D27" s="100"/>
      <c r="E27" s="101"/>
      <c r="F27" s="198"/>
      <c r="G27" s="200"/>
      <c r="H27" s="102"/>
      <c r="I27" s="194"/>
      <c r="J27" s="101"/>
      <c r="K27" s="194"/>
      <c r="L27" s="182"/>
      <c r="M27" s="102"/>
      <c r="N27" s="102"/>
      <c r="O27" s="194"/>
      <c r="P27" s="153"/>
      <c r="Q27" s="104"/>
      <c r="R27" s="102"/>
      <c r="S27" s="216"/>
      <c r="T27" s="151"/>
      <c r="U27" s="490"/>
    </row>
    <row r="28" spans="1:21" s="25" customFormat="1" x14ac:dyDescent="0.25">
      <c r="A28" s="367" t="s">
        <v>201</v>
      </c>
      <c r="B28" s="491"/>
      <c r="C28" s="373"/>
      <c r="D28" s="371">
        <v>344926</v>
      </c>
      <c r="E28" s="373">
        <f t="shared" ref="E28:U29" si="5">SUM(D28+E17-E24)</f>
        <v>381926</v>
      </c>
      <c r="F28" s="371">
        <f t="shared" si="5"/>
        <v>418926</v>
      </c>
      <c r="G28" s="375">
        <f t="shared" si="5"/>
        <v>493926</v>
      </c>
      <c r="H28" s="373">
        <f t="shared" si="5"/>
        <v>568926</v>
      </c>
      <c r="I28" s="371">
        <f t="shared" si="5"/>
        <v>643926</v>
      </c>
      <c r="J28" s="373">
        <f t="shared" si="5"/>
        <v>718926</v>
      </c>
      <c r="K28" s="371">
        <f t="shared" si="5"/>
        <v>793926</v>
      </c>
      <c r="L28" s="375">
        <f t="shared" si="5"/>
        <v>918926</v>
      </c>
      <c r="M28" s="373">
        <f t="shared" si="5"/>
        <v>43926</v>
      </c>
      <c r="N28" s="373">
        <f t="shared" si="5"/>
        <v>43926</v>
      </c>
      <c r="O28" s="371">
        <f t="shared" si="5"/>
        <v>43926</v>
      </c>
      <c r="P28" s="376">
        <f t="shared" si="5"/>
        <v>43926</v>
      </c>
      <c r="Q28" s="372">
        <f t="shared" si="5"/>
        <v>43926</v>
      </c>
      <c r="R28" s="373">
        <f t="shared" si="5"/>
        <v>43926</v>
      </c>
      <c r="S28" s="371">
        <f t="shared" si="5"/>
        <v>43926</v>
      </c>
      <c r="T28" s="373">
        <f t="shared" si="5"/>
        <v>43926</v>
      </c>
      <c r="U28" s="374">
        <f t="shared" si="5"/>
        <v>43926</v>
      </c>
    </row>
    <row r="29" spans="1:21" s="25" customFormat="1" ht="16.5" thickBot="1" x14ac:dyDescent="0.3">
      <c r="A29" s="492" t="s">
        <v>202</v>
      </c>
      <c r="B29" s="491"/>
      <c r="C29" s="373"/>
      <c r="D29" s="371">
        <v>9016</v>
      </c>
      <c r="E29" s="373">
        <f>SUM(D29+E18-E25)</f>
        <v>14016</v>
      </c>
      <c r="F29" s="371">
        <f t="shared" si="5"/>
        <v>29016</v>
      </c>
      <c r="G29" s="375">
        <f t="shared" si="5"/>
        <v>16</v>
      </c>
      <c r="H29" s="373">
        <f t="shared" si="5"/>
        <v>10016</v>
      </c>
      <c r="I29" s="371">
        <f t="shared" si="5"/>
        <v>20016</v>
      </c>
      <c r="J29" s="373">
        <f t="shared" si="5"/>
        <v>30016</v>
      </c>
      <c r="K29" s="371">
        <f t="shared" si="5"/>
        <v>40016</v>
      </c>
      <c r="L29" s="375">
        <f t="shared" si="5"/>
        <v>50016</v>
      </c>
      <c r="M29" s="373">
        <f t="shared" si="5"/>
        <v>60016</v>
      </c>
      <c r="N29" s="373">
        <f t="shared" si="5"/>
        <v>70016</v>
      </c>
      <c r="O29" s="371">
        <f t="shared" si="5"/>
        <v>80016</v>
      </c>
      <c r="P29" s="376">
        <f t="shared" si="5"/>
        <v>90016</v>
      </c>
      <c r="Q29" s="372">
        <f t="shared" si="5"/>
        <v>110016</v>
      </c>
      <c r="R29" s="373">
        <f t="shared" si="5"/>
        <v>130016</v>
      </c>
      <c r="S29" s="371">
        <f t="shared" si="5"/>
        <v>150016</v>
      </c>
      <c r="T29" s="373">
        <f t="shared" si="5"/>
        <v>170016</v>
      </c>
      <c r="U29" s="374">
        <f t="shared" si="5"/>
        <v>190016</v>
      </c>
    </row>
    <row r="30" spans="1:21" s="496" customFormat="1" ht="17.25" thickTop="1" thickBot="1" x14ac:dyDescent="0.3">
      <c r="A30" s="493" t="s">
        <v>99</v>
      </c>
      <c r="B30" s="494"/>
      <c r="C30" s="495"/>
      <c r="D30" s="146">
        <f t="shared" ref="D30:U30" si="6">SUM(D28:D29)</f>
        <v>353942</v>
      </c>
      <c r="E30" s="146">
        <f t="shared" si="6"/>
        <v>395942</v>
      </c>
      <c r="F30" s="193">
        <f t="shared" si="6"/>
        <v>447942</v>
      </c>
      <c r="G30" s="158">
        <f t="shared" si="6"/>
        <v>493942</v>
      </c>
      <c r="H30" s="146">
        <f t="shared" si="6"/>
        <v>578942</v>
      </c>
      <c r="I30" s="147">
        <f t="shared" si="6"/>
        <v>663942</v>
      </c>
      <c r="J30" s="148">
        <f t="shared" si="6"/>
        <v>748942</v>
      </c>
      <c r="K30" s="193">
        <f t="shared" si="6"/>
        <v>833942</v>
      </c>
      <c r="L30" s="158">
        <f t="shared" si="6"/>
        <v>968942</v>
      </c>
      <c r="M30" s="146">
        <f t="shared" si="6"/>
        <v>103942</v>
      </c>
      <c r="N30" s="146">
        <f t="shared" si="6"/>
        <v>113942</v>
      </c>
      <c r="O30" s="193">
        <f t="shared" si="6"/>
        <v>123942</v>
      </c>
      <c r="P30" s="147">
        <f t="shared" si="6"/>
        <v>133942</v>
      </c>
      <c r="Q30" s="148">
        <f t="shared" si="6"/>
        <v>153942</v>
      </c>
      <c r="R30" s="146">
        <f t="shared" si="6"/>
        <v>173942</v>
      </c>
      <c r="S30" s="193">
        <f t="shared" si="6"/>
        <v>193942</v>
      </c>
      <c r="T30" s="146">
        <f t="shared" si="6"/>
        <v>213942</v>
      </c>
      <c r="U30" s="301">
        <f t="shared" si="6"/>
        <v>233942</v>
      </c>
    </row>
    <row r="31" spans="1:21" ht="16.5" thickTop="1" x14ac:dyDescent="0.25">
      <c r="A31" s="2"/>
      <c r="B31" s="497"/>
    </row>
    <row r="32" spans="1:21" x14ac:dyDescent="0.25">
      <c r="A32" s="2"/>
      <c r="B32" s="497"/>
    </row>
    <row r="33" spans="1:6" x14ac:dyDescent="0.25">
      <c r="A33" s="2"/>
      <c r="B33" s="497"/>
      <c r="F33" s="23" t="s">
        <v>277</v>
      </c>
    </row>
    <row r="34" spans="1:6" x14ac:dyDescent="0.25">
      <c r="A34" s="2"/>
      <c r="B34" s="497"/>
      <c r="F34" s="23" t="s">
        <v>278</v>
      </c>
    </row>
    <row r="35" spans="1:6" x14ac:dyDescent="0.25">
      <c r="A35" s="2"/>
      <c r="B35" s="497"/>
    </row>
    <row r="36" spans="1:6" x14ac:dyDescent="0.25">
      <c r="A36" s="2"/>
      <c r="B36" s="497"/>
    </row>
    <row r="37" spans="1:6" x14ac:dyDescent="0.25">
      <c r="A37" s="2"/>
      <c r="B37" s="497"/>
    </row>
    <row r="38" spans="1:6" x14ac:dyDescent="0.25">
      <c r="A38" s="2"/>
      <c r="B38" s="497"/>
    </row>
    <row r="39" spans="1:6" x14ac:dyDescent="0.25">
      <c r="A39" s="2"/>
      <c r="B39" s="497"/>
    </row>
    <row r="40" spans="1:6" x14ac:dyDescent="0.25">
      <c r="A40" s="2"/>
      <c r="B40" s="497"/>
    </row>
    <row r="41" spans="1:6" x14ac:dyDescent="0.25">
      <c r="A41" s="2"/>
      <c r="B41" s="497"/>
    </row>
    <row r="42" spans="1:6" x14ac:dyDescent="0.25">
      <c r="A42" s="2"/>
      <c r="B42" s="49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FF835-2034-48EE-8AAB-01C3EE977D92}">
  <dimension ref="A1:U37"/>
  <sheetViews>
    <sheetView workbookViewId="0">
      <selection activeCell="E25" sqref="E25:U25"/>
    </sheetView>
  </sheetViews>
  <sheetFormatPr defaultRowHeight="15.75" x14ac:dyDescent="0.25"/>
  <cols>
    <col min="1" max="1" width="45" style="23" customWidth="1"/>
    <col min="2" max="2" width="15.5703125" style="498" customWidth="1"/>
    <col min="3" max="3" width="11.42578125" style="23" customWidth="1"/>
    <col min="4" max="4" width="14.28515625" style="23" customWidth="1"/>
    <col min="5" max="8" width="11.7109375" style="23" customWidth="1"/>
    <col min="9" max="9" width="16.42578125" style="23" customWidth="1"/>
    <col min="10" max="10" width="14.5703125" style="23" customWidth="1"/>
    <col min="11" max="11" width="13.85546875" style="23" customWidth="1"/>
    <col min="12" max="13" width="12.140625" style="23" bestFit="1" customWidth="1"/>
    <col min="14" max="14" width="13.85546875" style="23" customWidth="1"/>
    <col min="15" max="15" width="13.42578125" style="23" customWidth="1"/>
    <col min="16" max="16" width="12.85546875" style="23" customWidth="1"/>
    <col min="17" max="17" width="13.85546875" style="23" customWidth="1"/>
    <col min="18" max="18" width="14.85546875" style="23" customWidth="1"/>
    <col min="19" max="21" width="12" style="25" customWidth="1"/>
    <col min="22" max="241" width="9.140625" style="23"/>
    <col min="242" max="242" width="23.140625" style="23" customWidth="1"/>
    <col min="243" max="244" width="9.140625" style="23"/>
    <col min="245" max="245" width="13" style="23" customWidth="1"/>
    <col min="246" max="246" width="29.28515625" style="23" customWidth="1"/>
    <col min="247" max="249" width="9.140625" style="23"/>
    <col min="250" max="250" width="14.7109375" style="23" customWidth="1"/>
    <col min="251" max="251" width="13.42578125" style="23" customWidth="1"/>
    <col min="252" max="252" width="12.7109375" style="23" customWidth="1"/>
    <col min="253" max="253" width="14.140625" style="23" customWidth="1"/>
    <col min="254" max="254" width="9.140625" style="23"/>
    <col min="255" max="256" width="10.140625" style="23" bestFit="1" customWidth="1"/>
    <col min="257" max="258" width="9.28515625" style="23" bestFit="1" customWidth="1"/>
    <col min="259" max="265" width="10.140625" style="23" bestFit="1" customWidth="1"/>
    <col min="266" max="266" width="9.28515625" style="23" bestFit="1" customWidth="1"/>
    <col min="267" max="268" width="10.140625" style="23" bestFit="1" customWidth="1"/>
    <col min="269" max="271" width="9.28515625" style="23" bestFit="1" customWidth="1"/>
    <col min="272" max="274" width="10.140625" style="23" bestFit="1" customWidth="1"/>
    <col min="275" max="275" width="14.140625" style="23" customWidth="1"/>
    <col min="276" max="497" width="9.140625" style="23"/>
    <col min="498" max="498" width="23.140625" style="23" customWidth="1"/>
    <col min="499" max="500" width="9.140625" style="23"/>
    <col min="501" max="501" width="13" style="23" customWidth="1"/>
    <col min="502" max="502" width="29.28515625" style="23" customWidth="1"/>
    <col min="503" max="505" width="9.140625" style="23"/>
    <col min="506" max="506" width="14.7109375" style="23" customWidth="1"/>
    <col min="507" max="507" width="13.42578125" style="23" customWidth="1"/>
    <col min="508" max="508" width="12.7109375" style="23" customWidth="1"/>
    <col min="509" max="509" width="14.140625" style="23" customWidth="1"/>
    <col min="510" max="510" width="9.140625" style="23"/>
    <col min="511" max="512" width="10.140625" style="23" bestFit="1" customWidth="1"/>
    <col min="513" max="514" width="9.28515625" style="23" bestFit="1" customWidth="1"/>
    <col min="515" max="521" width="10.140625" style="23" bestFit="1" customWidth="1"/>
    <col min="522" max="522" width="9.28515625" style="23" bestFit="1" customWidth="1"/>
    <col min="523" max="524" width="10.140625" style="23" bestFit="1" customWidth="1"/>
    <col min="525" max="527" width="9.28515625" style="23" bestFit="1" customWidth="1"/>
    <col min="528" max="530" width="10.140625" style="23" bestFit="1" customWidth="1"/>
    <col min="531" max="531" width="14.140625" style="23" customWidth="1"/>
    <col min="532" max="753" width="9.140625" style="23"/>
    <col min="754" max="754" width="23.140625" style="23" customWidth="1"/>
    <col min="755" max="756" width="9.140625" style="23"/>
    <col min="757" max="757" width="13" style="23" customWidth="1"/>
    <col min="758" max="758" width="29.28515625" style="23" customWidth="1"/>
    <col min="759" max="761" width="9.140625" style="23"/>
    <col min="762" max="762" width="14.7109375" style="23" customWidth="1"/>
    <col min="763" max="763" width="13.42578125" style="23" customWidth="1"/>
    <col min="764" max="764" width="12.7109375" style="23" customWidth="1"/>
    <col min="765" max="765" width="14.140625" style="23" customWidth="1"/>
    <col min="766" max="766" width="9.140625" style="23"/>
    <col min="767" max="768" width="10.140625" style="23" bestFit="1" customWidth="1"/>
    <col min="769" max="770" width="9.28515625" style="23" bestFit="1" customWidth="1"/>
    <col min="771" max="777" width="10.140625" style="23" bestFit="1" customWidth="1"/>
    <col min="778" max="778" width="9.28515625" style="23" bestFit="1" customWidth="1"/>
    <col min="779" max="780" width="10.140625" style="23" bestFit="1" customWidth="1"/>
    <col min="781" max="783" width="9.28515625" style="23" bestFit="1" customWidth="1"/>
    <col min="784" max="786" width="10.140625" style="23" bestFit="1" customWidth="1"/>
    <col min="787" max="787" width="14.140625" style="23" customWidth="1"/>
    <col min="788" max="1009" width="9.140625" style="23"/>
    <col min="1010" max="1010" width="23.140625" style="23" customWidth="1"/>
    <col min="1011" max="1012" width="9.140625" style="23"/>
    <col min="1013" max="1013" width="13" style="23" customWidth="1"/>
    <col min="1014" max="1014" width="29.28515625" style="23" customWidth="1"/>
    <col min="1015" max="1017" width="9.140625" style="23"/>
    <col min="1018" max="1018" width="14.7109375" style="23" customWidth="1"/>
    <col min="1019" max="1019" width="13.42578125" style="23" customWidth="1"/>
    <col min="1020" max="1020" width="12.7109375" style="23" customWidth="1"/>
    <col min="1021" max="1021" width="14.140625" style="23" customWidth="1"/>
    <col min="1022" max="1022" width="9.140625" style="23"/>
    <col min="1023" max="1024" width="10.140625" style="23" bestFit="1" customWidth="1"/>
    <col min="1025" max="1026" width="9.28515625" style="23" bestFit="1" customWidth="1"/>
    <col min="1027" max="1033" width="10.140625" style="23" bestFit="1" customWidth="1"/>
    <col min="1034" max="1034" width="9.28515625" style="23" bestFit="1" customWidth="1"/>
    <col min="1035" max="1036" width="10.140625" style="23" bestFit="1" customWidth="1"/>
    <col min="1037" max="1039" width="9.28515625" style="23" bestFit="1" customWidth="1"/>
    <col min="1040" max="1042" width="10.140625" style="23" bestFit="1" customWidth="1"/>
    <col min="1043" max="1043" width="14.140625" style="23" customWidth="1"/>
    <col min="1044" max="1265" width="9.140625" style="23"/>
    <col min="1266" max="1266" width="23.140625" style="23" customWidth="1"/>
    <col min="1267" max="1268" width="9.140625" style="23"/>
    <col min="1269" max="1269" width="13" style="23" customWidth="1"/>
    <col min="1270" max="1270" width="29.28515625" style="23" customWidth="1"/>
    <col min="1271" max="1273" width="9.140625" style="23"/>
    <col min="1274" max="1274" width="14.7109375" style="23" customWidth="1"/>
    <col min="1275" max="1275" width="13.42578125" style="23" customWidth="1"/>
    <col min="1276" max="1276" width="12.7109375" style="23" customWidth="1"/>
    <col min="1277" max="1277" width="14.140625" style="23" customWidth="1"/>
    <col min="1278" max="1278" width="9.140625" style="23"/>
    <col min="1279" max="1280" width="10.140625" style="23" bestFit="1" customWidth="1"/>
    <col min="1281" max="1282" width="9.28515625" style="23" bestFit="1" customWidth="1"/>
    <col min="1283" max="1289" width="10.140625" style="23" bestFit="1" customWidth="1"/>
    <col min="1290" max="1290" width="9.28515625" style="23" bestFit="1" customWidth="1"/>
    <col min="1291" max="1292" width="10.140625" style="23" bestFit="1" customWidth="1"/>
    <col min="1293" max="1295" width="9.28515625" style="23" bestFit="1" customWidth="1"/>
    <col min="1296" max="1298" width="10.140625" style="23" bestFit="1" customWidth="1"/>
    <col min="1299" max="1299" width="14.140625" style="23" customWidth="1"/>
    <col min="1300" max="1521" width="9.140625" style="23"/>
    <col min="1522" max="1522" width="23.140625" style="23" customWidth="1"/>
    <col min="1523" max="1524" width="9.140625" style="23"/>
    <col min="1525" max="1525" width="13" style="23" customWidth="1"/>
    <col min="1526" max="1526" width="29.28515625" style="23" customWidth="1"/>
    <col min="1527" max="1529" width="9.140625" style="23"/>
    <col min="1530" max="1530" width="14.7109375" style="23" customWidth="1"/>
    <col min="1531" max="1531" width="13.42578125" style="23" customWidth="1"/>
    <col min="1532" max="1532" width="12.7109375" style="23" customWidth="1"/>
    <col min="1533" max="1533" width="14.140625" style="23" customWidth="1"/>
    <col min="1534" max="1534" width="9.140625" style="23"/>
    <col min="1535" max="1536" width="10.140625" style="23" bestFit="1" customWidth="1"/>
    <col min="1537" max="1538" width="9.28515625" style="23" bestFit="1" customWidth="1"/>
    <col min="1539" max="1545" width="10.140625" style="23" bestFit="1" customWidth="1"/>
    <col min="1546" max="1546" width="9.28515625" style="23" bestFit="1" customWidth="1"/>
    <col min="1547" max="1548" width="10.140625" style="23" bestFit="1" customWidth="1"/>
    <col min="1549" max="1551" width="9.28515625" style="23" bestFit="1" customWidth="1"/>
    <col min="1552" max="1554" width="10.140625" style="23" bestFit="1" customWidth="1"/>
    <col min="1555" max="1555" width="14.140625" style="23" customWidth="1"/>
    <col min="1556" max="1777" width="9.140625" style="23"/>
    <col min="1778" max="1778" width="23.140625" style="23" customWidth="1"/>
    <col min="1779" max="1780" width="9.140625" style="23"/>
    <col min="1781" max="1781" width="13" style="23" customWidth="1"/>
    <col min="1782" max="1782" width="29.28515625" style="23" customWidth="1"/>
    <col min="1783" max="1785" width="9.140625" style="23"/>
    <col min="1786" max="1786" width="14.7109375" style="23" customWidth="1"/>
    <col min="1787" max="1787" width="13.42578125" style="23" customWidth="1"/>
    <col min="1788" max="1788" width="12.7109375" style="23" customWidth="1"/>
    <col min="1789" max="1789" width="14.140625" style="23" customWidth="1"/>
    <col min="1790" max="1790" width="9.140625" style="23"/>
    <col min="1791" max="1792" width="10.140625" style="23" bestFit="1" customWidth="1"/>
    <col min="1793" max="1794" width="9.28515625" style="23" bestFit="1" customWidth="1"/>
    <col min="1795" max="1801" width="10.140625" style="23" bestFit="1" customWidth="1"/>
    <col min="1802" max="1802" width="9.28515625" style="23" bestFit="1" customWidth="1"/>
    <col min="1803" max="1804" width="10.140625" style="23" bestFit="1" customWidth="1"/>
    <col min="1805" max="1807" width="9.28515625" style="23" bestFit="1" customWidth="1"/>
    <col min="1808" max="1810" width="10.140625" style="23" bestFit="1" customWidth="1"/>
    <col min="1811" max="1811" width="14.140625" style="23" customWidth="1"/>
    <col min="1812" max="2033" width="9.140625" style="23"/>
    <col min="2034" max="2034" width="23.140625" style="23" customWidth="1"/>
    <col min="2035" max="2036" width="9.140625" style="23"/>
    <col min="2037" max="2037" width="13" style="23" customWidth="1"/>
    <col min="2038" max="2038" width="29.28515625" style="23" customWidth="1"/>
    <col min="2039" max="2041" width="9.140625" style="23"/>
    <col min="2042" max="2042" width="14.7109375" style="23" customWidth="1"/>
    <col min="2043" max="2043" width="13.42578125" style="23" customWidth="1"/>
    <col min="2044" max="2044" width="12.7109375" style="23" customWidth="1"/>
    <col min="2045" max="2045" width="14.140625" style="23" customWidth="1"/>
    <col min="2046" max="2046" width="9.140625" style="23"/>
    <col min="2047" max="2048" width="10.140625" style="23" bestFit="1" customWidth="1"/>
    <col min="2049" max="2050" width="9.28515625" style="23" bestFit="1" customWidth="1"/>
    <col min="2051" max="2057" width="10.140625" style="23" bestFit="1" customWidth="1"/>
    <col min="2058" max="2058" width="9.28515625" style="23" bestFit="1" customWidth="1"/>
    <col min="2059" max="2060" width="10.140625" style="23" bestFit="1" customWidth="1"/>
    <col min="2061" max="2063" width="9.28515625" style="23" bestFit="1" customWidth="1"/>
    <col min="2064" max="2066" width="10.140625" style="23" bestFit="1" customWidth="1"/>
    <col min="2067" max="2067" width="14.140625" style="23" customWidth="1"/>
    <col min="2068" max="2289" width="9.140625" style="23"/>
    <col min="2290" max="2290" width="23.140625" style="23" customWidth="1"/>
    <col min="2291" max="2292" width="9.140625" style="23"/>
    <col min="2293" max="2293" width="13" style="23" customWidth="1"/>
    <col min="2294" max="2294" width="29.28515625" style="23" customWidth="1"/>
    <col min="2295" max="2297" width="9.140625" style="23"/>
    <col min="2298" max="2298" width="14.7109375" style="23" customWidth="1"/>
    <col min="2299" max="2299" width="13.42578125" style="23" customWidth="1"/>
    <col min="2300" max="2300" width="12.7109375" style="23" customWidth="1"/>
    <col min="2301" max="2301" width="14.140625" style="23" customWidth="1"/>
    <col min="2302" max="2302" width="9.140625" style="23"/>
    <col min="2303" max="2304" width="10.140625" style="23" bestFit="1" customWidth="1"/>
    <col min="2305" max="2306" width="9.28515625" style="23" bestFit="1" customWidth="1"/>
    <col min="2307" max="2313" width="10.140625" style="23" bestFit="1" customWidth="1"/>
    <col min="2314" max="2314" width="9.28515625" style="23" bestFit="1" customWidth="1"/>
    <col min="2315" max="2316" width="10.140625" style="23" bestFit="1" customWidth="1"/>
    <col min="2317" max="2319" width="9.28515625" style="23" bestFit="1" customWidth="1"/>
    <col min="2320" max="2322" width="10.140625" style="23" bestFit="1" customWidth="1"/>
    <col min="2323" max="2323" width="14.140625" style="23" customWidth="1"/>
    <col min="2324" max="2545" width="9.140625" style="23"/>
    <col min="2546" max="2546" width="23.140625" style="23" customWidth="1"/>
    <col min="2547" max="2548" width="9.140625" style="23"/>
    <col min="2549" max="2549" width="13" style="23" customWidth="1"/>
    <col min="2550" max="2550" width="29.28515625" style="23" customWidth="1"/>
    <col min="2551" max="2553" width="9.140625" style="23"/>
    <col min="2554" max="2554" width="14.7109375" style="23" customWidth="1"/>
    <col min="2555" max="2555" width="13.42578125" style="23" customWidth="1"/>
    <col min="2556" max="2556" width="12.7109375" style="23" customWidth="1"/>
    <col min="2557" max="2557" width="14.140625" style="23" customWidth="1"/>
    <col min="2558" max="2558" width="9.140625" style="23"/>
    <col min="2559" max="2560" width="10.140625" style="23" bestFit="1" customWidth="1"/>
    <col min="2561" max="2562" width="9.28515625" style="23" bestFit="1" customWidth="1"/>
    <col min="2563" max="2569" width="10.140625" style="23" bestFit="1" customWidth="1"/>
    <col min="2570" max="2570" width="9.28515625" style="23" bestFit="1" customWidth="1"/>
    <col min="2571" max="2572" width="10.140625" style="23" bestFit="1" customWidth="1"/>
    <col min="2573" max="2575" width="9.28515625" style="23" bestFit="1" customWidth="1"/>
    <col min="2576" max="2578" width="10.140625" style="23" bestFit="1" customWidth="1"/>
    <col min="2579" max="2579" width="14.140625" style="23" customWidth="1"/>
    <col min="2580" max="2801" width="9.140625" style="23"/>
    <col min="2802" max="2802" width="23.140625" style="23" customWidth="1"/>
    <col min="2803" max="2804" width="9.140625" style="23"/>
    <col min="2805" max="2805" width="13" style="23" customWidth="1"/>
    <col min="2806" max="2806" width="29.28515625" style="23" customWidth="1"/>
    <col min="2807" max="2809" width="9.140625" style="23"/>
    <col min="2810" max="2810" width="14.7109375" style="23" customWidth="1"/>
    <col min="2811" max="2811" width="13.42578125" style="23" customWidth="1"/>
    <col min="2812" max="2812" width="12.7109375" style="23" customWidth="1"/>
    <col min="2813" max="2813" width="14.140625" style="23" customWidth="1"/>
    <col min="2814" max="2814" width="9.140625" style="23"/>
    <col min="2815" max="2816" width="10.140625" style="23" bestFit="1" customWidth="1"/>
    <col min="2817" max="2818" width="9.28515625" style="23" bestFit="1" customWidth="1"/>
    <col min="2819" max="2825" width="10.140625" style="23" bestFit="1" customWidth="1"/>
    <col min="2826" max="2826" width="9.28515625" style="23" bestFit="1" customWidth="1"/>
    <col min="2827" max="2828" width="10.140625" style="23" bestFit="1" customWidth="1"/>
    <col min="2829" max="2831" width="9.28515625" style="23" bestFit="1" customWidth="1"/>
    <col min="2832" max="2834" width="10.140625" style="23" bestFit="1" customWidth="1"/>
    <col min="2835" max="2835" width="14.140625" style="23" customWidth="1"/>
    <col min="2836" max="3057" width="9.140625" style="23"/>
    <col min="3058" max="3058" width="23.140625" style="23" customWidth="1"/>
    <col min="3059" max="3060" width="9.140625" style="23"/>
    <col min="3061" max="3061" width="13" style="23" customWidth="1"/>
    <col min="3062" max="3062" width="29.28515625" style="23" customWidth="1"/>
    <col min="3063" max="3065" width="9.140625" style="23"/>
    <col min="3066" max="3066" width="14.7109375" style="23" customWidth="1"/>
    <col min="3067" max="3067" width="13.42578125" style="23" customWidth="1"/>
    <col min="3068" max="3068" width="12.7109375" style="23" customWidth="1"/>
    <col min="3069" max="3069" width="14.140625" style="23" customWidth="1"/>
    <col min="3070" max="3070" width="9.140625" style="23"/>
    <col min="3071" max="3072" width="10.140625" style="23" bestFit="1" customWidth="1"/>
    <col min="3073" max="3074" width="9.28515625" style="23" bestFit="1" customWidth="1"/>
    <col min="3075" max="3081" width="10.140625" style="23" bestFit="1" customWidth="1"/>
    <col min="3082" max="3082" width="9.28515625" style="23" bestFit="1" customWidth="1"/>
    <col min="3083" max="3084" width="10.140625" style="23" bestFit="1" customWidth="1"/>
    <col min="3085" max="3087" width="9.28515625" style="23" bestFit="1" customWidth="1"/>
    <col min="3088" max="3090" width="10.140625" style="23" bestFit="1" customWidth="1"/>
    <col min="3091" max="3091" width="14.140625" style="23" customWidth="1"/>
    <col min="3092" max="3313" width="9.140625" style="23"/>
    <col min="3314" max="3314" width="23.140625" style="23" customWidth="1"/>
    <col min="3315" max="3316" width="9.140625" style="23"/>
    <col min="3317" max="3317" width="13" style="23" customWidth="1"/>
    <col min="3318" max="3318" width="29.28515625" style="23" customWidth="1"/>
    <col min="3319" max="3321" width="9.140625" style="23"/>
    <col min="3322" max="3322" width="14.7109375" style="23" customWidth="1"/>
    <col min="3323" max="3323" width="13.42578125" style="23" customWidth="1"/>
    <col min="3324" max="3324" width="12.7109375" style="23" customWidth="1"/>
    <col min="3325" max="3325" width="14.140625" style="23" customWidth="1"/>
    <col min="3326" max="3326" width="9.140625" style="23"/>
    <col min="3327" max="3328" width="10.140625" style="23" bestFit="1" customWidth="1"/>
    <col min="3329" max="3330" width="9.28515625" style="23" bestFit="1" customWidth="1"/>
    <col min="3331" max="3337" width="10.140625" style="23" bestFit="1" customWidth="1"/>
    <col min="3338" max="3338" width="9.28515625" style="23" bestFit="1" customWidth="1"/>
    <col min="3339" max="3340" width="10.140625" style="23" bestFit="1" customWidth="1"/>
    <col min="3341" max="3343" width="9.28515625" style="23" bestFit="1" customWidth="1"/>
    <col min="3344" max="3346" width="10.140625" style="23" bestFit="1" customWidth="1"/>
    <col min="3347" max="3347" width="14.140625" style="23" customWidth="1"/>
    <col min="3348" max="3569" width="9.140625" style="23"/>
    <col min="3570" max="3570" width="23.140625" style="23" customWidth="1"/>
    <col min="3571" max="3572" width="9.140625" style="23"/>
    <col min="3573" max="3573" width="13" style="23" customWidth="1"/>
    <col min="3574" max="3574" width="29.28515625" style="23" customWidth="1"/>
    <col min="3575" max="3577" width="9.140625" style="23"/>
    <col min="3578" max="3578" width="14.7109375" style="23" customWidth="1"/>
    <col min="3579" max="3579" width="13.42578125" style="23" customWidth="1"/>
    <col min="3580" max="3580" width="12.7109375" style="23" customWidth="1"/>
    <col min="3581" max="3581" width="14.140625" style="23" customWidth="1"/>
    <col min="3582" max="3582" width="9.140625" style="23"/>
    <col min="3583" max="3584" width="10.140625" style="23" bestFit="1" customWidth="1"/>
    <col min="3585" max="3586" width="9.28515625" style="23" bestFit="1" customWidth="1"/>
    <col min="3587" max="3593" width="10.140625" style="23" bestFit="1" customWidth="1"/>
    <col min="3594" max="3594" width="9.28515625" style="23" bestFit="1" customWidth="1"/>
    <col min="3595" max="3596" width="10.140625" style="23" bestFit="1" customWidth="1"/>
    <col min="3597" max="3599" width="9.28515625" style="23" bestFit="1" customWidth="1"/>
    <col min="3600" max="3602" width="10.140625" style="23" bestFit="1" customWidth="1"/>
    <col min="3603" max="3603" width="14.140625" style="23" customWidth="1"/>
    <col min="3604" max="3825" width="9.140625" style="23"/>
    <col min="3826" max="3826" width="23.140625" style="23" customWidth="1"/>
    <col min="3827" max="3828" width="9.140625" style="23"/>
    <col min="3829" max="3829" width="13" style="23" customWidth="1"/>
    <col min="3830" max="3830" width="29.28515625" style="23" customWidth="1"/>
    <col min="3831" max="3833" width="9.140625" style="23"/>
    <col min="3834" max="3834" width="14.7109375" style="23" customWidth="1"/>
    <col min="3835" max="3835" width="13.42578125" style="23" customWidth="1"/>
    <col min="3836" max="3836" width="12.7109375" style="23" customWidth="1"/>
    <col min="3837" max="3837" width="14.140625" style="23" customWidth="1"/>
    <col min="3838" max="3838" width="9.140625" style="23"/>
    <col min="3839" max="3840" width="10.140625" style="23" bestFit="1" customWidth="1"/>
    <col min="3841" max="3842" width="9.28515625" style="23" bestFit="1" customWidth="1"/>
    <col min="3843" max="3849" width="10.140625" style="23" bestFit="1" customWidth="1"/>
    <col min="3850" max="3850" width="9.28515625" style="23" bestFit="1" customWidth="1"/>
    <col min="3851" max="3852" width="10.140625" style="23" bestFit="1" customWidth="1"/>
    <col min="3853" max="3855" width="9.28515625" style="23" bestFit="1" customWidth="1"/>
    <col min="3856" max="3858" width="10.140625" style="23" bestFit="1" customWidth="1"/>
    <col min="3859" max="3859" width="14.140625" style="23" customWidth="1"/>
    <col min="3860" max="4081" width="9.140625" style="23"/>
    <col min="4082" max="4082" width="23.140625" style="23" customWidth="1"/>
    <col min="4083" max="4084" width="9.140625" style="23"/>
    <col min="4085" max="4085" width="13" style="23" customWidth="1"/>
    <col min="4086" max="4086" width="29.28515625" style="23" customWidth="1"/>
    <col min="4087" max="4089" width="9.140625" style="23"/>
    <col min="4090" max="4090" width="14.7109375" style="23" customWidth="1"/>
    <col min="4091" max="4091" width="13.42578125" style="23" customWidth="1"/>
    <col min="4092" max="4092" width="12.7109375" style="23" customWidth="1"/>
    <col min="4093" max="4093" width="14.140625" style="23" customWidth="1"/>
    <col min="4094" max="4094" width="9.140625" style="23"/>
    <col min="4095" max="4096" width="10.140625" style="23" bestFit="1" customWidth="1"/>
    <col min="4097" max="4098" width="9.28515625" style="23" bestFit="1" customWidth="1"/>
    <col min="4099" max="4105" width="10.140625" style="23" bestFit="1" customWidth="1"/>
    <col min="4106" max="4106" width="9.28515625" style="23" bestFit="1" customWidth="1"/>
    <col min="4107" max="4108" width="10.140625" style="23" bestFit="1" customWidth="1"/>
    <col min="4109" max="4111" width="9.28515625" style="23" bestFit="1" customWidth="1"/>
    <col min="4112" max="4114" width="10.140625" style="23" bestFit="1" customWidth="1"/>
    <col min="4115" max="4115" width="14.140625" style="23" customWidth="1"/>
    <col min="4116" max="4337" width="9.140625" style="23"/>
    <col min="4338" max="4338" width="23.140625" style="23" customWidth="1"/>
    <col min="4339" max="4340" width="9.140625" style="23"/>
    <col min="4341" max="4341" width="13" style="23" customWidth="1"/>
    <col min="4342" max="4342" width="29.28515625" style="23" customWidth="1"/>
    <col min="4343" max="4345" width="9.140625" style="23"/>
    <col min="4346" max="4346" width="14.7109375" style="23" customWidth="1"/>
    <col min="4347" max="4347" width="13.42578125" style="23" customWidth="1"/>
    <col min="4348" max="4348" width="12.7109375" style="23" customWidth="1"/>
    <col min="4349" max="4349" width="14.140625" style="23" customWidth="1"/>
    <col min="4350" max="4350" width="9.140625" style="23"/>
    <col min="4351" max="4352" width="10.140625" style="23" bestFit="1" customWidth="1"/>
    <col min="4353" max="4354" width="9.28515625" style="23" bestFit="1" customWidth="1"/>
    <col min="4355" max="4361" width="10.140625" style="23" bestFit="1" customWidth="1"/>
    <col min="4362" max="4362" width="9.28515625" style="23" bestFit="1" customWidth="1"/>
    <col min="4363" max="4364" width="10.140625" style="23" bestFit="1" customWidth="1"/>
    <col min="4365" max="4367" width="9.28515625" style="23" bestFit="1" customWidth="1"/>
    <col min="4368" max="4370" width="10.140625" style="23" bestFit="1" customWidth="1"/>
    <col min="4371" max="4371" width="14.140625" style="23" customWidth="1"/>
    <col min="4372" max="4593" width="9.140625" style="23"/>
    <col min="4594" max="4594" width="23.140625" style="23" customWidth="1"/>
    <col min="4595" max="4596" width="9.140625" style="23"/>
    <col min="4597" max="4597" width="13" style="23" customWidth="1"/>
    <col min="4598" max="4598" width="29.28515625" style="23" customWidth="1"/>
    <col min="4599" max="4601" width="9.140625" style="23"/>
    <col min="4602" max="4602" width="14.7109375" style="23" customWidth="1"/>
    <col min="4603" max="4603" width="13.42578125" style="23" customWidth="1"/>
    <col min="4604" max="4604" width="12.7109375" style="23" customWidth="1"/>
    <col min="4605" max="4605" width="14.140625" style="23" customWidth="1"/>
    <col min="4606" max="4606" width="9.140625" style="23"/>
    <col min="4607" max="4608" width="10.140625" style="23" bestFit="1" customWidth="1"/>
    <col min="4609" max="4610" width="9.28515625" style="23" bestFit="1" customWidth="1"/>
    <col min="4611" max="4617" width="10.140625" style="23" bestFit="1" customWidth="1"/>
    <col min="4618" max="4618" width="9.28515625" style="23" bestFit="1" customWidth="1"/>
    <col min="4619" max="4620" width="10.140625" style="23" bestFit="1" customWidth="1"/>
    <col min="4621" max="4623" width="9.28515625" style="23" bestFit="1" customWidth="1"/>
    <col min="4624" max="4626" width="10.140625" style="23" bestFit="1" customWidth="1"/>
    <col min="4627" max="4627" width="14.140625" style="23" customWidth="1"/>
    <col min="4628" max="4849" width="9.140625" style="23"/>
    <col min="4850" max="4850" width="23.140625" style="23" customWidth="1"/>
    <col min="4851" max="4852" width="9.140625" style="23"/>
    <col min="4853" max="4853" width="13" style="23" customWidth="1"/>
    <col min="4854" max="4854" width="29.28515625" style="23" customWidth="1"/>
    <col min="4855" max="4857" width="9.140625" style="23"/>
    <col min="4858" max="4858" width="14.7109375" style="23" customWidth="1"/>
    <col min="4859" max="4859" width="13.42578125" style="23" customWidth="1"/>
    <col min="4860" max="4860" width="12.7109375" style="23" customWidth="1"/>
    <col min="4861" max="4861" width="14.140625" style="23" customWidth="1"/>
    <col min="4862" max="4862" width="9.140625" style="23"/>
    <col min="4863" max="4864" width="10.140625" style="23" bestFit="1" customWidth="1"/>
    <col min="4865" max="4866" width="9.28515625" style="23" bestFit="1" customWidth="1"/>
    <col min="4867" max="4873" width="10.140625" style="23" bestFit="1" customWidth="1"/>
    <col min="4874" max="4874" width="9.28515625" style="23" bestFit="1" customWidth="1"/>
    <col min="4875" max="4876" width="10.140625" style="23" bestFit="1" customWidth="1"/>
    <col min="4877" max="4879" width="9.28515625" style="23" bestFit="1" customWidth="1"/>
    <col min="4880" max="4882" width="10.140625" style="23" bestFit="1" customWidth="1"/>
    <col min="4883" max="4883" width="14.140625" style="23" customWidth="1"/>
    <col min="4884" max="5105" width="9.140625" style="23"/>
    <col min="5106" max="5106" width="23.140625" style="23" customWidth="1"/>
    <col min="5107" max="5108" width="9.140625" style="23"/>
    <col min="5109" max="5109" width="13" style="23" customWidth="1"/>
    <col min="5110" max="5110" width="29.28515625" style="23" customWidth="1"/>
    <col min="5111" max="5113" width="9.140625" style="23"/>
    <col min="5114" max="5114" width="14.7109375" style="23" customWidth="1"/>
    <col min="5115" max="5115" width="13.42578125" style="23" customWidth="1"/>
    <col min="5116" max="5116" width="12.7109375" style="23" customWidth="1"/>
    <col min="5117" max="5117" width="14.140625" style="23" customWidth="1"/>
    <col min="5118" max="5118" width="9.140625" style="23"/>
    <col min="5119" max="5120" width="10.140625" style="23" bestFit="1" customWidth="1"/>
    <col min="5121" max="5122" width="9.28515625" style="23" bestFit="1" customWidth="1"/>
    <col min="5123" max="5129" width="10.140625" style="23" bestFit="1" customWidth="1"/>
    <col min="5130" max="5130" width="9.28515625" style="23" bestFit="1" customWidth="1"/>
    <col min="5131" max="5132" width="10.140625" style="23" bestFit="1" customWidth="1"/>
    <col min="5133" max="5135" width="9.28515625" style="23" bestFit="1" customWidth="1"/>
    <col min="5136" max="5138" width="10.140625" style="23" bestFit="1" customWidth="1"/>
    <col min="5139" max="5139" width="14.140625" style="23" customWidth="1"/>
    <col min="5140" max="5361" width="9.140625" style="23"/>
    <col min="5362" max="5362" width="23.140625" style="23" customWidth="1"/>
    <col min="5363" max="5364" width="9.140625" style="23"/>
    <col min="5365" max="5365" width="13" style="23" customWidth="1"/>
    <col min="5366" max="5366" width="29.28515625" style="23" customWidth="1"/>
    <col min="5367" max="5369" width="9.140625" style="23"/>
    <col min="5370" max="5370" width="14.7109375" style="23" customWidth="1"/>
    <col min="5371" max="5371" width="13.42578125" style="23" customWidth="1"/>
    <col min="5372" max="5372" width="12.7109375" style="23" customWidth="1"/>
    <col min="5373" max="5373" width="14.140625" style="23" customWidth="1"/>
    <col min="5374" max="5374" width="9.140625" style="23"/>
    <col min="5375" max="5376" width="10.140625" style="23" bestFit="1" customWidth="1"/>
    <col min="5377" max="5378" width="9.28515625" style="23" bestFit="1" customWidth="1"/>
    <col min="5379" max="5385" width="10.140625" style="23" bestFit="1" customWidth="1"/>
    <col min="5386" max="5386" width="9.28515625" style="23" bestFit="1" customWidth="1"/>
    <col min="5387" max="5388" width="10.140625" style="23" bestFit="1" customWidth="1"/>
    <col min="5389" max="5391" width="9.28515625" style="23" bestFit="1" customWidth="1"/>
    <col min="5392" max="5394" width="10.140625" style="23" bestFit="1" customWidth="1"/>
    <col min="5395" max="5395" width="14.140625" style="23" customWidth="1"/>
    <col min="5396" max="5617" width="9.140625" style="23"/>
    <col min="5618" max="5618" width="23.140625" style="23" customWidth="1"/>
    <col min="5619" max="5620" width="9.140625" style="23"/>
    <col min="5621" max="5621" width="13" style="23" customWidth="1"/>
    <col min="5622" max="5622" width="29.28515625" style="23" customWidth="1"/>
    <col min="5623" max="5625" width="9.140625" style="23"/>
    <col min="5626" max="5626" width="14.7109375" style="23" customWidth="1"/>
    <col min="5627" max="5627" width="13.42578125" style="23" customWidth="1"/>
    <col min="5628" max="5628" width="12.7109375" style="23" customWidth="1"/>
    <col min="5629" max="5629" width="14.140625" style="23" customWidth="1"/>
    <col min="5630" max="5630" width="9.140625" style="23"/>
    <col min="5631" max="5632" width="10.140625" style="23" bestFit="1" customWidth="1"/>
    <col min="5633" max="5634" width="9.28515625" style="23" bestFit="1" customWidth="1"/>
    <col min="5635" max="5641" width="10.140625" style="23" bestFit="1" customWidth="1"/>
    <col min="5642" max="5642" width="9.28515625" style="23" bestFit="1" customWidth="1"/>
    <col min="5643" max="5644" width="10.140625" style="23" bestFit="1" customWidth="1"/>
    <col min="5645" max="5647" width="9.28515625" style="23" bestFit="1" customWidth="1"/>
    <col min="5648" max="5650" width="10.140625" style="23" bestFit="1" customWidth="1"/>
    <col min="5651" max="5651" width="14.140625" style="23" customWidth="1"/>
    <col min="5652" max="5873" width="9.140625" style="23"/>
    <col min="5874" max="5874" width="23.140625" style="23" customWidth="1"/>
    <col min="5875" max="5876" width="9.140625" style="23"/>
    <col min="5877" max="5877" width="13" style="23" customWidth="1"/>
    <col min="5878" max="5878" width="29.28515625" style="23" customWidth="1"/>
    <col min="5879" max="5881" width="9.140625" style="23"/>
    <col min="5882" max="5882" width="14.7109375" style="23" customWidth="1"/>
    <col min="5883" max="5883" width="13.42578125" style="23" customWidth="1"/>
    <col min="5884" max="5884" width="12.7109375" style="23" customWidth="1"/>
    <col min="5885" max="5885" width="14.140625" style="23" customWidth="1"/>
    <col min="5886" max="5886" width="9.140625" style="23"/>
    <col min="5887" max="5888" width="10.140625" style="23" bestFit="1" customWidth="1"/>
    <col min="5889" max="5890" width="9.28515625" style="23" bestFit="1" customWidth="1"/>
    <col min="5891" max="5897" width="10.140625" style="23" bestFit="1" customWidth="1"/>
    <col min="5898" max="5898" width="9.28515625" style="23" bestFit="1" customWidth="1"/>
    <col min="5899" max="5900" width="10.140625" style="23" bestFit="1" customWidth="1"/>
    <col min="5901" max="5903" width="9.28515625" style="23" bestFit="1" customWidth="1"/>
    <col min="5904" max="5906" width="10.140625" style="23" bestFit="1" customWidth="1"/>
    <col min="5907" max="5907" width="14.140625" style="23" customWidth="1"/>
    <col min="5908" max="6129" width="9.140625" style="23"/>
    <col min="6130" max="6130" width="23.140625" style="23" customWidth="1"/>
    <col min="6131" max="6132" width="9.140625" style="23"/>
    <col min="6133" max="6133" width="13" style="23" customWidth="1"/>
    <col min="6134" max="6134" width="29.28515625" style="23" customWidth="1"/>
    <col min="6135" max="6137" width="9.140625" style="23"/>
    <col min="6138" max="6138" width="14.7109375" style="23" customWidth="1"/>
    <col min="6139" max="6139" width="13.42578125" style="23" customWidth="1"/>
    <col min="6140" max="6140" width="12.7109375" style="23" customWidth="1"/>
    <col min="6141" max="6141" width="14.140625" style="23" customWidth="1"/>
    <col min="6142" max="6142" width="9.140625" style="23"/>
    <col min="6143" max="6144" width="10.140625" style="23" bestFit="1" customWidth="1"/>
    <col min="6145" max="6146" width="9.28515625" style="23" bestFit="1" customWidth="1"/>
    <col min="6147" max="6153" width="10.140625" style="23" bestFit="1" customWidth="1"/>
    <col min="6154" max="6154" width="9.28515625" style="23" bestFit="1" customWidth="1"/>
    <col min="6155" max="6156" width="10.140625" style="23" bestFit="1" customWidth="1"/>
    <col min="6157" max="6159" width="9.28515625" style="23" bestFit="1" customWidth="1"/>
    <col min="6160" max="6162" width="10.140625" style="23" bestFit="1" customWidth="1"/>
    <col min="6163" max="6163" width="14.140625" style="23" customWidth="1"/>
    <col min="6164" max="6385" width="9.140625" style="23"/>
    <col min="6386" max="6386" width="23.140625" style="23" customWidth="1"/>
    <col min="6387" max="6388" width="9.140625" style="23"/>
    <col min="6389" max="6389" width="13" style="23" customWidth="1"/>
    <col min="6390" max="6390" width="29.28515625" style="23" customWidth="1"/>
    <col min="6391" max="6393" width="9.140625" style="23"/>
    <col min="6394" max="6394" width="14.7109375" style="23" customWidth="1"/>
    <col min="6395" max="6395" width="13.42578125" style="23" customWidth="1"/>
    <col min="6396" max="6396" width="12.7109375" style="23" customWidth="1"/>
    <col min="6397" max="6397" width="14.140625" style="23" customWidth="1"/>
    <col min="6398" max="6398" width="9.140625" style="23"/>
    <col min="6399" max="6400" width="10.140625" style="23" bestFit="1" customWidth="1"/>
    <col min="6401" max="6402" width="9.28515625" style="23" bestFit="1" customWidth="1"/>
    <col min="6403" max="6409" width="10.140625" style="23" bestFit="1" customWidth="1"/>
    <col min="6410" max="6410" width="9.28515625" style="23" bestFit="1" customWidth="1"/>
    <col min="6411" max="6412" width="10.140625" style="23" bestFit="1" customWidth="1"/>
    <col min="6413" max="6415" width="9.28515625" style="23" bestFit="1" customWidth="1"/>
    <col min="6416" max="6418" width="10.140625" style="23" bestFit="1" customWidth="1"/>
    <col min="6419" max="6419" width="14.140625" style="23" customWidth="1"/>
    <col min="6420" max="6641" width="9.140625" style="23"/>
    <col min="6642" max="6642" width="23.140625" style="23" customWidth="1"/>
    <col min="6643" max="6644" width="9.140625" style="23"/>
    <col min="6645" max="6645" width="13" style="23" customWidth="1"/>
    <col min="6646" max="6646" width="29.28515625" style="23" customWidth="1"/>
    <col min="6647" max="6649" width="9.140625" style="23"/>
    <col min="6650" max="6650" width="14.7109375" style="23" customWidth="1"/>
    <col min="6651" max="6651" width="13.42578125" style="23" customWidth="1"/>
    <col min="6652" max="6652" width="12.7109375" style="23" customWidth="1"/>
    <col min="6653" max="6653" width="14.140625" style="23" customWidth="1"/>
    <col min="6654" max="6654" width="9.140625" style="23"/>
    <col min="6655" max="6656" width="10.140625" style="23" bestFit="1" customWidth="1"/>
    <col min="6657" max="6658" width="9.28515625" style="23" bestFit="1" customWidth="1"/>
    <col min="6659" max="6665" width="10.140625" style="23" bestFit="1" customWidth="1"/>
    <col min="6666" max="6666" width="9.28515625" style="23" bestFit="1" customWidth="1"/>
    <col min="6667" max="6668" width="10.140625" style="23" bestFit="1" customWidth="1"/>
    <col min="6669" max="6671" width="9.28515625" style="23" bestFit="1" customWidth="1"/>
    <col min="6672" max="6674" width="10.140625" style="23" bestFit="1" customWidth="1"/>
    <col min="6675" max="6675" width="14.140625" style="23" customWidth="1"/>
    <col min="6676" max="6897" width="9.140625" style="23"/>
    <col min="6898" max="6898" width="23.140625" style="23" customWidth="1"/>
    <col min="6899" max="6900" width="9.140625" style="23"/>
    <col min="6901" max="6901" width="13" style="23" customWidth="1"/>
    <col min="6902" max="6902" width="29.28515625" style="23" customWidth="1"/>
    <col min="6903" max="6905" width="9.140625" style="23"/>
    <col min="6906" max="6906" width="14.7109375" style="23" customWidth="1"/>
    <col min="6907" max="6907" width="13.42578125" style="23" customWidth="1"/>
    <col min="6908" max="6908" width="12.7109375" style="23" customWidth="1"/>
    <col min="6909" max="6909" width="14.140625" style="23" customWidth="1"/>
    <col min="6910" max="6910" width="9.140625" style="23"/>
    <col min="6911" max="6912" width="10.140625" style="23" bestFit="1" customWidth="1"/>
    <col min="6913" max="6914" width="9.28515625" style="23" bestFit="1" customWidth="1"/>
    <col min="6915" max="6921" width="10.140625" style="23" bestFit="1" customWidth="1"/>
    <col min="6922" max="6922" width="9.28515625" style="23" bestFit="1" customWidth="1"/>
    <col min="6923" max="6924" width="10.140625" style="23" bestFit="1" customWidth="1"/>
    <col min="6925" max="6927" width="9.28515625" style="23" bestFit="1" customWidth="1"/>
    <col min="6928" max="6930" width="10.140625" style="23" bestFit="1" customWidth="1"/>
    <col min="6931" max="6931" width="14.140625" style="23" customWidth="1"/>
    <col min="6932" max="7153" width="9.140625" style="23"/>
    <col min="7154" max="7154" width="23.140625" style="23" customWidth="1"/>
    <col min="7155" max="7156" width="9.140625" style="23"/>
    <col min="7157" max="7157" width="13" style="23" customWidth="1"/>
    <col min="7158" max="7158" width="29.28515625" style="23" customWidth="1"/>
    <col min="7159" max="7161" width="9.140625" style="23"/>
    <col min="7162" max="7162" width="14.7109375" style="23" customWidth="1"/>
    <col min="7163" max="7163" width="13.42578125" style="23" customWidth="1"/>
    <col min="7164" max="7164" width="12.7109375" style="23" customWidth="1"/>
    <col min="7165" max="7165" width="14.140625" style="23" customWidth="1"/>
    <col min="7166" max="7166" width="9.140625" style="23"/>
    <col min="7167" max="7168" width="10.140625" style="23" bestFit="1" customWidth="1"/>
    <col min="7169" max="7170" width="9.28515625" style="23" bestFit="1" customWidth="1"/>
    <col min="7171" max="7177" width="10.140625" style="23" bestFit="1" customWidth="1"/>
    <col min="7178" max="7178" width="9.28515625" style="23" bestFit="1" customWidth="1"/>
    <col min="7179" max="7180" width="10.140625" style="23" bestFit="1" customWidth="1"/>
    <col min="7181" max="7183" width="9.28515625" style="23" bestFit="1" customWidth="1"/>
    <col min="7184" max="7186" width="10.140625" style="23" bestFit="1" customWidth="1"/>
    <col min="7187" max="7187" width="14.140625" style="23" customWidth="1"/>
    <col min="7188" max="7409" width="9.140625" style="23"/>
    <col min="7410" max="7410" width="23.140625" style="23" customWidth="1"/>
    <col min="7411" max="7412" width="9.140625" style="23"/>
    <col min="7413" max="7413" width="13" style="23" customWidth="1"/>
    <col min="7414" max="7414" width="29.28515625" style="23" customWidth="1"/>
    <col min="7415" max="7417" width="9.140625" style="23"/>
    <col min="7418" max="7418" width="14.7109375" style="23" customWidth="1"/>
    <col min="7419" max="7419" width="13.42578125" style="23" customWidth="1"/>
    <col min="7420" max="7420" width="12.7109375" style="23" customWidth="1"/>
    <col min="7421" max="7421" width="14.140625" style="23" customWidth="1"/>
    <col min="7422" max="7422" width="9.140625" style="23"/>
    <col min="7423" max="7424" width="10.140625" style="23" bestFit="1" customWidth="1"/>
    <col min="7425" max="7426" width="9.28515625" style="23" bestFit="1" customWidth="1"/>
    <col min="7427" max="7433" width="10.140625" style="23" bestFit="1" customWidth="1"/>
    <col min="7434" max="7434" width="9.28515625" style="23" bestFit="1" customWidth="1"/>
    <col min="7435" max="7436" width="10.140625" style="23" bestFit="1" customWidth="1"/>
    <col min="7437" max="7439" width="9.28515625" style="23" bestFit="1" customWidth="1"/>
    <col min="7440" max="7442" width="10.140625" style="23" bestFit="1" customWidth="1"/>
    <col min="7443" max="7443" width="14.140625" style="23" customWidth="1"/>
    <col min="7444" max="7665" width="9.140625" style="23"/>
    <col min="7666" max="7666" width="23.140625" style="23" customWidth="1"/>
    <col min="7667" max="7668" width="9.140625" style="23"/>
    <col min="7669" max="7669" width="13" style="23" customWidth="1"/>
    <col min="7670" max="7670" width="29.28515625" style="23" customWidth="1"/>
    <col min="7671" max="7673" width="9.140625" style="23"/>
    <col min="7674" max="7674" width="14.7109375" style="23" customWidth="1"/>
    <col min="7675" max="7675" width="13.42578125" style="23" customWidth="1"/>
    <col min="7676" max="7676" width="12.7109375" style="23" customWidth="1"/>
    <col min="7677" max="7677" width="14.140625" style="23" customWidth="1"/>
    <col min="7678" max="7678" width="9.140625" style="23"/>
    <col min="7679" max="7680" width="10.140625" style="23" bestFit="1" customWidth="1"/>
    <col min="7681" max="7682" width="9.28515625" style="23" bestFit="1" customWidth="1"/>
    <col min="7683" max="7689" width="10.140625" style="23" bestFit="1" customWidth="1"/>
    <col min="7690" max="7690" width="9.28515625" style="23" bestFit="1" customWidth="1"/>
    <col min="7691" max="7692" width="10.140625" style="23" bestFit="1" customWidth="1"/>
    <col min="7693" max="7695" width="9.28515625" style="23" bestFit="1" customWidth="1"/>
    <col min="7696" max="7698" width="10.140625" style="23" bestFit="1" customWidth="1"/>
    <col min="7699" max="7699" width="14.140625" style="23" customWidth="1"/>
    <col min="7700" max="7921" width="9.140625" style="23"/>
    <col min="7922" max="7922" width="23.140625" style="23" customWidth="1"/>
    <col min="7923" max="7924" width="9.140625" style="23"/>
    <col min="7925" max="7925" width="13" style="23" customWidth="1"/>
    <col min="7926" max="7926" width="29.28515625" style="23" customWidth="1"/>
    <col min="7927" max="7929" width="9.140625" style="23"/>
    <col min="7930" max="7930" width="14.7109375" style="23" customWidth="1"/>
    <col min="7931" max="7931" width="13.42578125" style="23" customWidth="1"/>
    <col min="7932" max="7932" width="12.7109375" style="23" customWidth="1"/>
    <col min="7933" max="7933" width="14.140625" style="23" customWidth="1"/>
    <col min="7934" max="7934" width="9.140625" style="23"/>
    <col min="7935" max="7936" width="10.140625" style="23" bestFit="1" customWidth="1"/>
    <col min="7937" max="7938" width="9.28515625" style="23" bestFit="1" customWidth="1"/>
    <col min="7939" max="7945" width="10.140625" style="23" bestFit="1" customWidth="1"/>
    <col min="7946" max="7946" width="9.28515625" style="23" bestFit="1" customWidth="1"/>
    <col min="7947" max="7948" width="10.140625" style="23" bestFit="1" customWidth="1"/>
    <col min="7949" max="7951" width="9.28515625" style="23" bestFit="1" customWidth="1"/>
    <col min="7952" max="7954" width="10.140625" style="23" bestFit="1" customWidth="1"/>
    <col min="7955" max="7955" width="14.140625" style="23" customWidth="1"/>
    <col min="7956" max="8177" width="9.140625" style="23"/>
    <col min="8178" max="8178" width="23.140625" style="23" customWidth="1"/>
    <col min="8179" max="8180" width="9.140625" style="23"/>
    <col min="8181" max="8181" width="13" style="23" customWidth="1"/>
    <col min="8182" max="8182" width="29.28515625" style="23" customWidth="1"/>
    <col min="8183" max="8185" width="9.140625" style="23"/>
    <col min="8186" max="8186" width="14.7109375" style="23" customWidth="1"/>
    <col min="8187" max="8187" width="13.42578125" style="23" customWidth="1"/>
    <col min="8188" max="8188" width="12.7109375" style="23" customWidth="1"/>
    <col min="8189" max="8189" width="14.140625" style="23" customWidth="1"/>
    <col min="8190" max="8190" width="9.140625" style="23"/>
    <col min="8191" max="8192" width="10.140625" style="23" bestFit="1" customWidth="1"/>
    <col min="8193" max="8194" width="9.28515625" style="23" bestFit="1" customWidth="1"/>
    <col min="8195" max="8201" width="10.140625" style="23" bestFit="1" customWidth="1"/>
    <col min="8202" max="8202" width="9.28515625" style="23" bestFit="1" customWidth="1"/>
    <col min="8203" max="8204" width="10.140625" style="23" bestFit="1" customWidth="1"/>
    <col min="8205" max="8207" width="9.28515625" style="23" bestFit="1" customWidth="1"/>
    <col min="8208" max="8210" width="10.140625" style="23" bestFit="1" customWidth="1"/>
    <col min="8211" max="8211" width="14.140625" style="23" customWidth="1"/>
    <col min="8212" max="8433" width="9.140625" style="23"/>
    <col min="8434" max="8434" width="23.140625" style="23" customWidth="1"/>
    <col min="8435" max="8436" width="9.140625" style="23"/>
    <col min="8437" max="8437" width="13" style="23" customWidth="1"/>
    <col min="8438" max="8438" width="29.28515625" style="23" customWidth="1"/>
    <col min="8439" max="8441" width="9.140625" style="23"/>
    <col min="8442" max="8442" width="14.7109375" style="23" customWidth="1"/>
    <col min="8443" max="8443" width="13.42578125" style="23" customWidth="1"/>
    <col min="8444" max="8444" width="12.7109375" style="23" customWidth="1"/>
    <col min="8445" max="8445" width="14.140625" style="23" customWidth="1"/>
    <col min="8446" max="8446" width="9.140625" style="23"/>
    <col min="8447" max="8448" width="10.140625" style="23" bestFit="1" customWidth="1"/>
    <col min="8449" max="8450" width="9.28515625" style="23" bestFit="1" customWidth="1"/>
    <col min="8451" max="8457" width="10.140625" style="23" bestFit="1" customWidth="1"/>
    <col min="8458" max="8458" width="9.28515625" style="23" bestFit="1" customWidth="1"/>
    <col min="8459" max="8460" width="10.140625" style="23" bestFit="1" customWidth="1"/>
    <col min="8461" max="8463" width="9.28515625" style="23" bestFit="1" customWidth="1"/>
    <col min="8464" max="8466" width="10.140625" style="23" bestFit="1" customWidth="1"/>
    <col min="8467" max="8467" width="14.140625" style="23" customWidth="1"/>
    <col min="8468" max="8689" width="9.140625" style="23"/>
    <col min="8690" max="8690" width="23.140625" style="23" customWidth="1"/>
    <col min="8691" max="8692" width="9.140625" style="23"/>
    <col min="8693" max="8693" width="13" style="23" customWidth="1"/>
    <col min="8694" max="8694" width="29.28515625" style="23" customWidth="1"/>
    <col min="8695" max="8697" width="9.140625" style="23"/>
    <col min="8698" max="8698" width="14.7109375" style="23" customWidth="1"/>
    <col min="8699" max="8699" width="13.42578125" style="23" customWidth="1"/>
    <col min="8700" max="8700" width="12.7109375" style="23" customWidth="1"/>
    <col min="8701" max="8701" width="14.140625" style="23" customWidth="1"/>
    <col min="8702" max="8702" width="9.140625" style="23"/>
    <col min="8703" max="8704" width="10.140625" style="23" bestFit="1" customWidth="1"/>
    <col min="8705" max="8706" width="9.28515625" style="23" bestFit="1" customWidth="1"/>
    <col min="8707" max="8713" width="10.140625" style="23" bestFit="1" customWidth="1"/>
    <col min="8714" max="8714" width="9.28515625" style="23" bestFit="1" customWidth="1"/>
    <col min="8715" max="8716" width="10.140625" style="23" bestFit="1" customWidth="1"/>
    <col min="8717" max="8719" width="9.28515625" style="23" bestFit="1" customWidth="1"/>
    <col min="8720" max="8722" width="10.140625" style="23" bestFit="1" customWidth="1"/>
    <col min="8723" max="8723" width="14.140625" style="23" customWidth="1"/>
    <col min="8724" max="8945" width="9.140625" style="23"/>
    <col min="8946" max="8946" width="23.140625" style="23" customWidth="1"/>
    <col min="8947" max="8948" width="9.140625" style="23"/>
    <col min="8949" max="8949" width="13" style="23" customWidth="1"/>
    <col min="8950" max="8950" width="29.28515625" style="23" customWidth="1"/>
    <col min="8951" max="8953" width="9.140625" style="23"/>
    <col min="8954" max="8954" width="14.7109375" style="23" customWidth="1"/>
    <col min="8955" max="8955" width="13.42578125" style="23" customWidth="1"/>
    <col min="8956" max="8956" width="12.7109375" style="23" customWidth="1"/>
    <col min="8957" max="8957" width="14.140625" style="23" customWidth="1"/>
    <col min="8958" max="8958" width="9.140625" style="23"/>
    <col min="8959" max="8960" width="10.140625" style="23" bestFit="1" customWidth="1"/>
    <col min="8961" max="8962" width="9.28515625" style="23" bestFit="1" customWidth="1"/>
    <col min="8963" max="8969" width="10.140625" style="23" bestFit="1" customWidth="1"/>
    <col min="8970" max="8970" width="9.28515625" style="23" bestFit="1" customWidth="1"/>
    <col min="8971" max="8972" width="10.140625" style="23" bestFit="1" customWidth="1"/>
    <col min="8973" max="8975" width="9.28515625" style="23" bestFit="1" customWidth="1"/>
    <col min="8976" max="8978" width="10.140625" style="23" bestFit="1" customWidth="1"/>
    <col min="8979" max="8979" width="14.140625" style="23" customWidth="1"/>
    <col min="8980" max="9201" width="9.140625" style="23"/>
    <col min="9202" max="9202" width="23.140625" style="23" customWidth="1"/>
    <col min="9203" max="9204" width="9.140625" style="23"/>
    <col min="9205" max="9205" width="13" style="23" customWidth="1"/>
    <col min="9206" max="9206" width="29.28515625" style="23" customWidth="1"/>
    <col min="9207" max="9209" width="9.140625" style="23"/>
    <col min="9210" max="9210" width="14.7109375" style="23" customWidth="1"/>
    <col min="9211" max="9211" width="13.42578125" style="23" customWidth="1"/>
    <col min="9212" max="9212" width="12.7109375" style="23" customWidth="1"/>
    <col min="9213" max="9213" width="14.140625" style="23" customWidth="1"/>
    <col min="9214" max="9214" width="9.140625" style="23"/>
    <col min="9215" max="9216" width="10.140625" style="23" bestFit="1" customWidth="1"/>
    <col min="9217" max="9218" width="9.28515625" style="23" bestFit="1" customWidth="1"/>
    <col min="9219" max="9225" width="10.140625" style="23" bestFit="1" customWidth="1"/>
    <col min="9226" max="9226" width="9.28515625" style="23" bestFit="1" customWidth="1"/>
    <col min="9227" max="9228" width="10.140625" style="23" bestFit="1" customWidth="1"/>
    <col min="9229" max="9231" width="9.28515625" style="23" bestFit="1" customWidth="1"/>
    <col min="9232" max="9234" width="10.140625" style="23" bestFit="1" customWidth="1"/>
    <col min="9235" max="9235" width="14.140625" style="23" customWidth="1"/>
    <col min="9236" max="9457" width="9.140625" style="23"/>
    <col min="9458" max="9458" width="23.140625" style="23" customWidth="1"/>
    <col min="9459" max="9460" width="9.140625" style="23"/>
    <col min="9461" max="9461" width="13" style="23" customWidth="1"/>
    <col min="9462" max="9462" width="29.28515625" style="23" customWidth="1"/>
    <col min="9463" max="9465" width="9.140625" style="23"/>
    <col min="9466" max="9466" width="14.7109375" style="23" customWidth="1"/>
    <col min="9467" max="9467" width="13.42578125" style="23" customWidth="1"/>
    <col min="9468" max="9468" width="12.7109375" style="23" customWidth="1"/>
    <col min="9469" max="9469" width="14.140625" style="23" customWidth="1"/>
    <col min="9470" max="9470" width="9.140625" style="23"/>
    <col min="9471" max="9472" width="10.140625" style="23" bestFit="1" customWidth="1"/>
    <col min="9473" max="9474" width="9.28515625" style="23" bestFit="1" customWidth="1"/>
    <col min="9475" max="9481" width="10.140625" style="23" bestFit="1" customWidth="1"/>
    <col min="9482" max="9482" width="9.28515625" style="23" bestFit="1" customWidth="1"/>
    <col min="9483" max="9484" width="10.140625" style="23" bestFit="1" customWidth="1"/>
    <col min="9485" max="9487" width="9.28515625" style="23" bestFit="1" customWidth="1"/>
    <col min="9488" max="9490" width="10.140625" style="23" bestFit="1" customWidth="1"/>
    <col min="9491" max="9491" width="14.140625" style="23" customWidth="1"/>
    <col min="9492" max="9713" width="9.140625" style="23"/>
    <col min="9714" max="9714" width="23.140625" style="23" customWidth="1"/>
    <col min="9715" max="9716" width="9.140625" style="23"/>
    <col min="9717" max="9717" width="13" style="23" customWidth="1"/>
    <col min="9718" max="9718" width="29.28515625" style="23" customWidth="1"/>
    <col min="9719" max="9721" width="9.140625" style="23"/>
    <col min="9722" max="9722" width="14.7109375" style="23" customWidth="1"/>
    <col min="9723" max="9723" width="13.42578125" style="23" customWidth="1"/>
    <col min="9724" max="9724" width="12.7109375" style="23" customWidth="1"/>
    <col min="9725" max="9725" width="14.140625" style="23" customWidth="1"/>
    <col min="9726" max="9726" width="9.140625" style="23"/>
    <col min="9727" max="9728" width="10.140625" style="23" bestFit="1" customWidth="1"/>
    <col min="9729" max="9730" width="9.28515625" style="23" bestFit="1" customWidth="1"/>
    <col min="9731" max="9737" width="10.140625" style="23" bestFit="1" customWidth="1"/>
    <col min="9738" max="9738" width="9.28515625" style="23" bestFit="1" customWidth="1"/>
    <col min="9739" max="9740" width="10.140625" style="23" bestFit="1" customWidth="1"/>
    <col min="9741" max="9743" width="9.28515625" style="23" bestFit="1" customWidth="1"/>
    <col min="9744" max="9746" width="10.140625" style="23" bestFit="1" customWidth="1"/>
    <col min="9747" max="9747" width="14.140625" style="23" customWidth="1"/>
    <col min="9748" max="9969" width="9.140625" style="23"/>
    <col min="9970" max="9970" width="23.140625" style="23" customWidth="1"/>
    <col min="9971" max="9972" width="9.140625" style="23"/>
    <col min="9973" max="9973" width="13" style="23" customWidth="1"/>
    <col min="9974" max="9974" width="29.28515625" style="23" customWidth="1"/>
    <col min="9975" max="9977" width="9.140625" style="23"/>
    <col min="9978" max="9978" width="14.7109375" style="23" customWidth="1"/>
    <col min="9979" max="9979" width="13.42578125" style="23" customWidth="1"/>
    <col min="9980" max="9980" width="12.7109375" style="23" customWidth="1"/>
    <col min="9981" max="9981" width="14.140625" style="23" customWidth="1"/>
    <col min="9982" max="9982" width="9.140625" style="23"/>
    <col min="9983" max="9984" width="10.140625" style="23" bestFit="1" customWidth="1"/>
    <col min="9985" max="9986" width="9.28515625" style="23" bestFit="1" customWidth="1"/>
    <col min="9987" max="9993" width="10.140625" style="23" bestFit="1" customWidth="1"/>
    <col min="9994" max="9994" width="9.28515625" style="23" bestFit="1" customWidth="1"/>
    <col min="9995" max="9996" width="10.140625" style="23" bestFit="1" customWidth="1"/>
    <col min="9997" max="9999" width="9.28515625" style="23" bestFit="1" customWidth="1"/>
    <col min="10000" max="10002" width="10.140625" style="23" bestFit="1" customWidth="1"/>
    <col min="10003" max="10003" width="14.140625" style="23" customWidth="1"/>
    <col min="10004" max="10225" width="9.140625" style="23"/>
    <col min="10226" max="10226" width="23.140625" style="23" customWidth="1"/>
    <col min="10227" max="10228" width="9.140625" style="23"/>
    <col min="10229" max="10229" width="13" style="23" customWidth="1"/>
    <col min="10230" max="10230" width="29.28515625" style="23" customWidth="1"/>
    <col min="10231" max="10233" width="9.140625" style="23"/>
    <col min="10234" max="10234" width="14.7109375" style="23" customWidth="1"/>
    <col min="10235" max="10235" width="13.42578125" style="23" customWidth="1"/>
    <col min="10236" max="10236" width="12.7109375" style="23" customWidth="1"/>
    <col min="10237" max="10237" width="14.140625" style="23" customWidth="1"/>
    <col min="10238" max="10238" width="9.140625" style="23"/>
    <col min="10239" max="10240" width="10.140625" style="23" bestFit="1" customWidth="1"/>
    <col min="10241" max="10242" width="9.28515625" style="23" bestFit="1" customWidth="1"/>
    <col min="10243" max="10249" width="10.140625" style="23" bestFit="1" customWidth="1"/>
    <col min="10250" max="10250" width="9.28515625" style="23" bestFit="1" customWidth="1"/>
    <col min="10251" max="10252" width="10.140625" style="23" bestFit="1" customWidth="1"/>
    <col min="10253" max="10255" width="9.28515625" style="23" bestFit="1" customWidth="1"/>
    <col min="10256" max="10258" width="10.140625" style="23" bestFit="1" customWidth="1"/>
    <col min="10259" max="10259" width="14.140625" style="23" customWidth="1"/>
    <col min="10260" max="10481" width="9.140625" style="23"/>
    <col min="10482" max="10482" width="23.140625" style="23" customWidth="1"/>
    <col min="10483" max="10484" width="9.140625" style="23"/>
    <col min="10485" max="10485" width="13" style="23" customWidth="1"/>
    <col min="10486" max="10486" width="29.28515625" style="23" customWidth="1"/>
    <col min="10487" max="10489" width="9.140625" style="23"/>
    <col min="10490" max="10490" width="14.7109375" style="23" customWidth="1"/>
    <col min="10491" max="10491" width="13.42578125" style="23" customWidth="1"/>
    <col min="10492" max="10492" width="12.7109375" style="23" customWidth="1"/>
    <col min="10493" max="10493" width="14.140625" style="23" customWidth="1"/>
    <col min="10494" max="10494" width="9.140625" style="23"/>
    <col min="10495" max="10496" width="10.140625" style="23" bestFit="1" customWidth="1"/>
    <col min="10497" max="10498" width="9.28515625" style="23" bestFit="1" customWidth="1"/>
    <col min="10499" max="10505" width="10.140625" style="23" bestFit="1" customWidth="1"/>
    <col min="10506" max="10506" width="9.28515625" style="23" bestFit="1" customWidth="1"/>
    <col min="10507" max="10508" width="10.140625" style="23" bestFit="1" customWidth="1"/>
    <col min="10509" max="10511" width="9.28515625" style="23" bestFit="1" customWidth="1"/>
    <col min="10512" max="10514" width="10.140625" style="23" bestFit="1" customWidth="1"/>
    <col min="10515" max="10515" width="14.140625" style="23" customWidth="1"/>
    <col min="10516" max="10737" width="9.140625" style="23"/>
    <col min="10738" max="10738" width="23.140625" style="23" customWidth="1"/>
    <col min="10739" max="10740" width="9.140625" style="23"/>
    <col min="10741" max="10741" width="13" style="23" customWidth="1"/>
    <col min="10742" max="10742" width="29.28515625" style="23" customWidth="1"/>
    <col min="10743" max="10745" width="9.140625" style="23"/>
    <col min="10746" max="10746" width="14.7109375" style="23" customWidth="1"/>
    <col min="10747" max="10747" width="13.42578125" style="23" customWidth="1"/>
    <col min="10748" max="10748" width="12.7109375" style="23" customWidth="1"/>
    <col min="10749" max="10749" width="14.140625" style="23" customWidth="1"/>
    <col min="10750" max="10750" width="9.140625" style="23"/>
    <col min="10751" max="10752" width="10.140625" style="23" bestFit="1" customWidth="1"/>
    <col min="10753" max="10754" width="9.28515625" style="23" bestFit="1" customWidth="1"/>
    <col min="10755" max="10761" width="10.140625" style="23" bestFit="1" customWidth="1"/>
    <col min="10762" max="10762" width="9.28515625" style="23" bestFit="1" customWidth="1"/>
    <col min="10763" max="10764" width="10.140625" style="23" bestFit="1" customWidth="1"/>
    <col min="10765" max="10767" width="9.28515625" style="23" bestFit="1" customWidth="1"/>
    <col min="10768" max="10770" width="10.140625" style="23" bestFit="1" customWidth="1"/>
    <col min="10771" max="10771" width="14.140625" style="23" customWidth="1"/>
    <col min="10772" max="10993" width="9.140625" style="23"/>
    <col min="10994" max="10994" width="23.140625" style="23" customWidth="1"/>
    <col min="10995" max="10996" width="9.140625" style="23"/>
    <col min="10997" max="10997" width="13" style="23" customWidth="1"/>
    <col min="10998" max="10998" width="29.28515625" style="23" customWidth="1"/>
    <col min="10999" max="11001" width="9.140625" style="23"/>
    <col min="11002" max="11002" width="14.7109375" style="23" customWidth="1"/>
    <col min="11003" max="11003" width="13.42578125" style="23" customWidth="1"/>
    <col min="11004" max="11004" width="12.7109375" style="23" customWidth="1"/>
    <col min="11005" max="11005" width="14.140625" style="23" customWidth="1"/>
    <col min="11006" max="11006" width="9.140625" style="23"/>
    <col min="11007" max="11008" width="10.140625" style="23" bestFit="1" customWidth="1"/>
    <col min="11009" max="11010" width="9.28515625" style="23" bestFit="1" customWidth="1"/>
    <col min="11011" max="11017" width="10.140625" style="23" bestFit="1" customWidth="1"/>
    <col min="11018" max="11018" width="9.28515625" style="23" bestFit="1" customWidth="1"/>
    <col min="11019" max="11020" width="10.140625" style="23" bestFit="1" customWidth="1"/>
    <col min="11021" max="11023" width="9.28515625" style="23" bestFit="1" customWidth="1"/>
    <col min="11024" max="11026" width="10.140625" style="23" bestFit="1" customWidth="1"/>
    <col min="11027" max="11027" width="14.140625" style="23" customWidth="1"/>
    <col min="11028" max="11249" width="9.140625" style="23"/>
    <col min="11250" max="11250" width="23.140625" style="23" customWidth="1"/>
    <col min="11251" max="11252" width="9.140625" style="23"/>
    <col min="11253" max="11253" width="13" style="23" customWidth="1"/>
    <col min="11254" max="11254" width="29.28515625" style="23" customWidth="1"/>
    <col min="11255" max="11257" width="9.140625" style="23"/>
    <col min="11258" max="11258" width="14.7109375" style="23" customWidth="1"/>
    <col min="11259" max="11259" width="13.42578125" style="23" customWidth="1"/>
    <col min="11260" max="11260" width="12.7109375" style="23" customWidth="1"/>
    <col min="11261" max="11261" width="14.140625" style="23" customWidth="1"/>
    <col min="11262" max="11262" width="9.140625" style="23"/>
    <col min="11263" max="11264" width="10.140625" style="23" bestFit="1" customWidth="1"/>
    <col min="11265" max="11266" width="9.28515625" style="23" bestFit="1" customWidth="1"/>
    <col min="11267" max="11273" width="10.140625" style="23" bestFit="1" customWidth="1"/>
    <col min="11274" max="11274" width="9.28515625" style="23" bestFit="1" customWidth="1"/>
    <col min="11275" max="11276" width="10.140625" style="23" bestFit="1" customWidth="1"/>
    <col min="11277" max="11279" width="9.28515625" style="23" bestFit="1" customWidth="1"/>
    <col min="11280" max="11282" width="10.140625" style="23" bestFit="1" customWidth="1"/>
    <col min="11283" max="11283" width="14.140625" style="23" customWidth="1"/>
    <col min="11284" max="11505" width="9.140625" style="23"/>
    <col min="11506" max="11506" width="23.140625" style="23" customWidth="1"/>
    <col min="11507" max="11508" width="9.140625" style="23"/>
    <col min="11509" max="11509" width="13" style="23" customWidth="1"/>
    <col min="11510" max="11510" width="29.28515625" style="23" customWidth="1"/>
    <col min="11511" max="11513" width="9.140625" style="23"/>
    <col min="11514" max="11514" width="14.7109375" style="23" customWidth="1"/>
    <col min="11515" max="11515" width="13.42578125" style="23" customWidth="1"/>
    <col min="11516" max="11516" width="12.7109375" style="23" customWidth="1"/>
    <col min="11517" max="11517" width="14.140625" style="23" customWidth="1"/>
    <col min="11518" max="11518" width="9.140625" style="23"/>
    <col min="11519" max="11520" width="10.140625" style="23" bestFit="1" customWidth="1"/>
    <col min="11521" max="11522" width="9.28515625" style="23" bestFit="1" customWidth="1"/>
    <col min="11523" max="11529" width="10.140625" style="23" bestFit="1" customWidth="1"/>
    <col min="11530" max="11530" width="9.28515625" style="23" bestFit="1" customWidth="1"/>
    <col min="11531" max="11532" width="10.140625" style="23" bestFit="1" customWidth="1"/>
    <col min="11533" max="11535" width="9.28515625" style="23" bestFit="1" customWidth="1"/>
    <col min="11536" max="11538" width="10.140625" style="23" bestFit="1" customWidth="1"/>
    <col min="11539" max="11539" width="14.140625" style="23" customWidth="1"/>
    <col min="11540" max="11761" width="9.140625" style="23"/>
    <col min="11762" max="11762" width="23.140625" style="23" customWidth="1"/>
    <col min="11763" max="11764" width="9.140625" style="23"/>
    <col min="11765" max="11765" width="13" style="23" customWidth="1"/>
    <col min="11766" max="11766" width="29.28515625" style="23" customWidth="1"/>
    <col min="11767" max="11769" width="9.140625" style="23"/>
    <col min="11770" max="11770" width="14.7109375" style="23" customWidth="1"/>
    <col min="11771" max="11771" width="13.42578125" style="23" customWidth="1"/>
    <col min="11772" max="11772" width="12.7109375" style="23" customWidth="1"/>
    <col min="11773" max="11773" width="14.140625" style="23" customWidth="1"/>
    <col min="11774" max="11774" width="9.140625" style="23"/>
    <col min="11775" max="11776" width="10.140625" style="23" bestFit="1" customWidth="1"/>
    <col min="11777" max="11778" width="9.28515625" style="23" bestFit="1" customWidth="1"/>
    <col min="11779" max="11785" width="10.140625" style="23" bestFit="1" customWidth="1"/>
    <col min="11786" max="11786" width="9.28515625" style="23" bestFit="1" customWidth="1"/>
    <col min="11787" max="11788" width="10.140625" style="23" bestFit="1" customWidth="1"/>
    <col min="11789" max="11791" width="9.28515625" style="23" bestFit="1" customWidth="1"/>
    <col min="11792" max="11794" width="10.140625" style="23" bestFit="1" customWidth="1"/>
    <col min="11795" max="11795" width="14.140625" style="23" customWidth="1"/>
    <col min="11796" max="12017" width="9.140625" style="23"/>
    <col min="12018" max="12018" width="23.140625" style="23" customWidth="1"/>
    <col min="12019" max="12020" width="9.140625" style="23"/>
    <col min="12021" max="12021" width="13" style="23" customWidth="1"/>
    <col min="12022" max="12022" width="29.28515625" style="23" customWidth="1"/>
    <col min="12023" max="12025" width="9.140625" style="23"/>
    <col min="12026" max="12026" width="14.7109375" style="23" customWidth="1"/>
    <col min="12027" max="12027" width="13.42578125" style="23" customWidth="1"/>
    <col min="12028" max="12028" width="12.7109375" style="23" customWidth="1"/>
    <col min="12029" max="12029" width="14.140625" style="23" customWidth="1"/>
    <col min="12030" max="12030" width="9.140625" style="23"/>
    <col min="12031" max="12032" width="10.140625" style="23" bestFit="1" customWidth="1"/>
    <col min="12033" max="12034" width="9.28515625" style="23" bestFit="1" customWidth="1"/>
    <col min="12035" max="12041" width="10.140625" style="23" bestFit="1" customWidth="1"/>
    <col min="12042" max="12042" width="9.28515625" style="23" bestFit="1" customWidth="1"/>
    <col min="12043" max="12044" width="10.140625" style="23" bestFit="1" customWidth="1"/>
    <col min="12045" max="12047" width="9.28515625" style="23" bestFit="1" customWidth="1"/>
    <col min="12048" max="12050" width="10.140625" style="23" bestFit="1" customWidth="1"/>
    <col min="12051" max="12051" width="14.140625" style="23" customWidth="1"/>
    <col min="12052" max="12273" width="9.140625" style="23"/>
    <col min="12274" max="12274" width="23.140625" style="23" customWidth="1"/>
    <col min="12275" max="12276" width="9.140625" style="23"/>
    <col min="12277" max="12277" width="13" style="23" customWidth="1"/>
    <col min="12278" max="12278" width="29.28515625" style="23" customWidth="1"/>
    <col min="12279" max="12281" width="9.140625" style="23"/>
    <col min="12282" max="12282" width="14.7109375" style="23" customWidth="1"/>
    <col min="12283" max="12283" width="13.42578125" style="23" customWidth="1"/>
    <col min="12284" max="12284" width="12.7109375" style="23" customWidth="1"/>
    <col min="12285" max="12285" width="14.140625" style="23" customWidth="1"/>
    <col min="12286" max="12286" width="9.140625" style="23"/>
    <col min="12287" max="12288" width="10.140625" style="23" bestFit="1" customWidth="1"/>
    <col min="12289" max="12290" width="9.28515625" style="23" bestFit="1" customWidth="1"/>
    <col min="12291" max="12297" width="10.140625" style="23" bestFit="1" customWidth="1"/>
    <col min="12298" max="12298" width="9.28515625" style="23" bestFit="1" customWidth="1"/>
    <col min="12299" max="12300" width="10.140625" style="23" bestFit="1" customWidth="1"/>
    <col min="12301" max="12303" width="9.28515625" style="23" bestFit="1" customWidth="1"/>
    <col min="12304" max="12306" width="10.140625" style="23" bestFit="1" customWidth="1"/>
    <col min="12307" max="12307" width="14.140625" style="23" customWidth="1"/>
    <col min="12308" max="12529" width="9.140625" style="23"/>
    <col min="12530" max="12530" width="23.140625" style="23" customWidth="1"/>
    <col min="12531" max="12532" width="9.140625" style="23"/>
    <col min="12533" max="12533" width="13" style="23" customWidth="1"/>
    <col min="12534" max="12534" width="29.28515625" style="23" customWidth="1"/>
    <col min="12535" max="12537" width="9.140625" style="23"/>
    <col min="12538" max="12538" width="14.7109375" style="23" customWidth="1"/>
    <col min="12539" max="12539" width="13.42578125" style="23" customWidth="1"/>
    <col min="12540" max="12540" width="12.7109375" style="23" customWidth="1"/>
    <col min="12541" max="12541" width="14.140625" style="23" customWidth="1"/>
    <col min="12542" max="12542" width="9.140625" style="23"/>
    <col min="12543" max="12544" width="10.140625" style="23" bestFit="1" customWidth="1"/>
    <col min="12545" max="12546" width="9.28515625" style="23" bestFit="1" customWidth="1"/>
    <col min="12547" max="12553" width="10.140625" style="23" bestFit="1" customWidth="1"/>
    <col min="12554" max="12554" width="9.28515625" style="23" bestFit="1" customWidth="1"/>
    <col min="12555" max="12556" width="10.140625" style="23" bestFit="1" customWidth="1"/>
    <col min="12557" max="12559" width="9.28515625" style="23" bestFit="1" customWidth="1"/>
    <col min="12560" max="12562" width="10.140625" style="23" bestFit="1" customWidth="1"/>
    <col min="12563" max="12563" width="14.140625" style="23" customWidth="1"/>
    <col min="12564" max="12785" width="9.140625" style="23"/>
    <col min="12786" max="12786" width="23.140625" style="23" customWidth="1"/>
    <col min="12787" max="12788" width="9.140625" style="23"/>
    <col min="12789" max="12789" width="13" style="23" customWidth="1"/>
    <col min="12790" max="12790" width="29.28515625" style="23" customWidth="1"/>
    <col min="12791" max="12793" width="9.140625" style="23"/>
    <col min="12794" max="12794" width="14.7109375" style="23" customWidth="1"/>
    <col min="12795" max="12795" width="13.42578125" style="23" customWidth="1"/>
    <col min="12796" max="12796" width="12.7109375" style="23" customWidth="1"/>
    <col min="12797" max="12797" width="14.140625" style="23" customWidth="1"/>
    <col min="12798" max="12798" width="9.140625" style="23"/>
    <col min="12799" max="12800" width="10.140625" style="23" bestFit="1" customWidth="1"/>
    <col min="12801" max="12802" width="9.28515625" style="23" bestFit="1" customWidth="1"/>
    <col min="12803" max="12809" width="10.140625" style="23" bestFit="1" customWidth="1"/>
    <col min="12810" max="12810" width="9.28515625" style="23" bestFit="1" customWidth="1"/>
    <col min="12811" max="12812" width="10.140625" style="23" bestFit="1" customWidth="1"/>
    <col min="12813" max="12815" width="9.28515625" style="23" bestFit="1" customWidth="1"/>
    <col min="12816" max="12818" width="10.140625" style="23" bestFit="1" customWidth="1"/>
    <col min="12819" max="12819" width="14.140625" style="23" customWidth="1"/>
    <col min="12820" max="13041" width="9.140625" style="23"/>
    <col min="13042" max="13042" width="23.140625" style="23" customWidth="1"/>
    <col min="13043" max="13044" width="9.140625" style="23"/>
    <col min="13045" max="13045" width="13" style="23" customWidth="1"/>
    <col min="13046" max="13046" width="29.28515625" style="23" customWidth="1"/>
    <col min="13047" max="13049" width="9.140625" style="23"/>
    <col min="13050" max="13050" width="14.7109375" style="23" customWidth="1"/>
    <col min="13051" max="13051" width="13.42578125" style="23" customWidth="1"/>
    <col min="13052" max="13052" width="12.7109375" style="23" customWidth="1"/>
    <col min="13053" max="13053" width="14.140625" style="23" customWidth="1"/>
    <col min="13054" max="13054" width="9.140625" style="23"/>
    <col min="13055" max="13056" width="10.140625" style="23" bestFit="1" customWidth="1"/>
    <col min="13057" max="13058" width="9.28515625" style="23" bestFit="1" customWidth="1"/>
    <col min="13059" max="13065" width="10.140625" style="23" bestFit="1" customWidth="1"/>
    <col min="13066" max="13066" width="9.28515625" style="23" bestFit="1" customWidth="1"/>
    <col min="13067" max="13068" width="10.140625" style="23" bestFit="1" customWidth="1"/>
    <col min="13069" max="13071" width="9.28515625" style="23" bestFit="1" customWidth="1"/>
    <col min="13072" max="13074" width="10.140625" style="23" bestFit="1" customWidth="1"/>
    <col min="13075" max="13075" width="14.140625" style="23" customWidth="1"/>
    <col min="13076" max="13297" width="9.140625" style="23"/>
    <col min="13298" max="13298" width="23.140625" style="23" customWidth="1"/>
    <col min="13299" max="13300" width="9.140625" style="23"/>
    <col min="13301" max="13301" width="13" style="23" customWidth="1"/>
    <col min="13302" max="13302" width="29.28515625" style="23" customWidth="1"/>
    <col min="13303" max="13305" width="9.140625" style="23"/>
    <col min="13306" max="13306" width="14.7109375" style="23" customWidth="1"/>
    <col min="13307" max="13307" width="13.42578125" style="23" customWidth="1"/>
    <col min="13308" max="13308" width="12.7109375" style="23" customWidth="1"/>
    <col min="13309" max="13309" width="14.140625" style="23" customWidth="1"/>
    <col min="13310" max="13310" width="9.140625" style="23"/>
    <col min="13311" max="13312" width="10.140625" style="23" bestFit="1" customWidth="1"/>
    <col min="13313" max="13314" width="9.28515625" style="23" bestFit="1" customWidth="1"/>
    <col min="13315" max="13321" width="10.140625" style="23" bestFit="1" customWidth="1"/>
    <col min="13322" max="13322" width="9.28515625" style="23" bestFit="1" customWidth="1"/>
    <col min="13323" max="13324" width="10.140625" style="23" bestFit="1" customWidth="1"/>
    <col min="13325" max="13327" width="9.28515625" style="23" bestFit="1" customWidth="1"/>
    <col min="13328" max="13330" width="10.140625" style="23" bestFit="1" customWidth="1"/>
    <col min="13331" max="13331" width="14.140625" style="23" customWidth="1"/>
    <col min="13332" max="13553" width="9.140625" style="23"/>
    <col min="13554" max="13554" width="23.140625" style="23" customWidth="1"/>
    <col min="13555" max="13556" width="9.140625" style="23"/>
    <col min="13557" max="13557" width="13" style="23" customWidth="1"/>
    <col min="13558" max="13558" width="29.28515625" style="23" customWidth="1"/>
    <col min="13559" max="13561" width="9.140625" style="23"/>
    <col min="13562" max="13562" width="14.7109375" style="23" customWidth="1"/>
    <col min="13563" max="13563" width="13.42578125" style="23" customWidth="1"/>
    <col min="13564" max="13564" width="12.7109375" style="23" customWidth="1"/>
    <col min="13565" max="13565" width="14.140625" style="23" customWidth="1"/>
    <col min="13566" max="13566" width="9.140625" style="23"/>
    <col min="13567" max="13568" width="10.140625" style="23" bestFit="1" customWidth="1"/>
    <col min="13569" max="13570" width="9.28515625" style="23" bestFit="1" customWidth="1"/>
    <col min="13571" max="13577" width="10.140625" style="23" bestFit="1" customWidth="1"/>
    <col min="13578" max="13578" width="9.28515625" style="23" bestFit="1" customWidth="1"/>
    <col min="13579" max="13580" width="10.140625" style="23" bestFit="1" customWidth="1"/>
    <col min="13581" max="13583" width="9.28515625" style="23" bestFit="1" customWidth="1"/>
    <col min="13584" max="13586" width="10.140625" style="23" bestFit="1" customWidth="1"/>
    <col min="13587" max="13587" width="14.140625" style="23" customWidth="1"/>
    <col min="13588" max="13809" width="9.140625" style="23"/>
    <col min="13810" max="13810" width="23.140625" style="23" customWidth="1"/>
    <col min="13811" max="13812" width="9.140625" style="23"/>
    <col min="13813" max="13813" width="13" style="23" customWidth="1"/>
    <col min="13814" max="13814" width="29.28515625" style="23" customWidth="1"/>
    <col min="13815" max="13817" width="9.140625" style="23"/>
    <col min="13818" max="13818" width="14.7109375" style="23" customWidth="1"/>
    <col min="13819" max="13819" width="13.42578125" style="23" customWidth="1"/>
    <col min="13820" max="13820" width="12.7109375" style="23" customWidth="1"/>
    <col min="13821" max="13821" width="14.140625" style="23" customWidth="1"/>
    <col min="13822" max="13822" width="9.140625" style="23"/>
    <col min="13823" max="13824" width="10.140625" style="23" bestFit="1" customWidth="1"/>
    <col min="13825" max="13826" width="9.28515625" style="23" bestFit="1" customWidth="1"/>
    <col min="13827" max="13833" width="10.140625" style="23" bestFit="1" customWidth="1"/>
    <col min="13834" max="13834" width="9.28515625" style="23" bestFit="1" customWidth="1"/>
    <col min="13835" max="13836" width="10.140625" style="23" bestFit="1" customWidth="1"/>
    <col min="13837" max="13839" width="9.28515625" style="23" bestFit="1" customWidth="1"/>
    <col min="13840" max="13842" width="10.140625" style="23" bestFit="1" customWidth="1"/>
    <col min="13843" max="13843" width="14.140625" style="23" customWidth="1"/>
    <col min="13844" max="14065" width="9.140625" style="23"/>
    <col min="14066" max="14066" width="23.140625" style="23" customWidth="1"/>
    <col min="14067" max="14068" width="9.140625" style="23"/>
    <col min="14069" max="14069" width="13" style="23" customWidth="1"/>
    <col min="14070" max="14070" width="29.28515625" style="23" customWidth="1"/>
    <col min="14071" max="14073" width="9.140625" style="23"/>
    <col min="14074" max="14074" width="14.7109375" style="23" customWidth="1"/>
    <col min="14075" max="14075" width="13.42578125" style="23" customWidth="1"/>
    <col min="14076" max="14076" width="12.7109375" style="23" customWidth="1"/>
    <col min="14077" max="14077" width="14.140625" style="23" customWidth="1"/>
    <col min="14078" max="14078" width="9.140625" style="23"/>
    <col min="14079" max="14080" width="10.140625" style="23" bestFit="1" customWidth="1"/>
    <col min="14081" max="14082" width="9.28515625" style="23" bestFit="1" customWidth="1"/>
    <col min="14083" max="14089" width="10.140625" style="23" bestFit="1" customWidth="1"/>
    <col min="14090" max="14090" width="9.28515625" style="23" bestFit="1" customWidth="1"/>
    <col min="14091" max="14092" width="10.140625" style="23" bestFit="1" customWidth="1"/>
    <col min="14093" max="14095" width="9.28515625" style="23" bestFit="1" customWidth="1"/>
    <col min="14096" max="14098" width="10.140625" style="23" bestFit="1" customWidth="1"/>
    <col min="14099" max="14099" width="14.140625" style="23" customWidth="1"/>
    <col min="14100" max="14321" width="9.140625" style="23"/>
    <col min="14322" max="14322" width="23.140625" style="23" customWidth="1"/>
    <col min="14323" max="14324" width="9.140625" style="23"/>
    <col min="14325" max="14325" width="13" style="23" customWidth="1"/>
    <col min="14326" max="14326" width="29.28515625" style="23" customWidth="1"/>
    <col min="14327" max="14329" width="9.140625" style="23"/>
    <col min="14330" max="14330" width="14.7109375" style="23" customWidth="1"/>
    <col min="14331" max="14331" width="13.42578125" style="23" customWidth="1"/>
    <col min="14332" max="14332" width="12.7109375" style="23" customWidth="1"/>
    <col min="14333" max="14333" width="14.140625" style="23" customWidth="1"/>
    <col min="14334" max="14334" width="9.140625" style="23"/>
    <col min="14335" max="14336" width="10.140625" style="23" bestFit="1" customWidth="1"/>
    <col min="14337" max="14338" width="9.28515625" style="23" bestFit="1" customWidth="1"/>
    <col min="14339" max="14345" width="10.140625" style="23" bestFit="1" customWidth="1"/>
    <col min="14346" max="14346" width="9.28515625" style="23" bestFit="1" customWidth="1"/>
    <col min="14347" max="14348" width="10.140625" style="23" bestFit="1" customWidth="1"/>
    <col min="14349" max="14351" width="9.28515625" style="23" bestFit="1" customWidth="1"/>
    <col min="14352" max="14354" width="10.140625" style="23" bestFit="1" customWidth="1"/>
    <col min="14355" max="14355" width="14.140625" style="23" customWidth="1"/>
    <col min="14356" max="14577" width="9.140625" style="23"/>
    <col min="14578" max="14578" width="23.140625" style="23" customWidth="1"/>
    <col min="14579" max="14580" width="9.140625" style="23"/>
    <col min="14581" max="14581" width="13" style="23" customWidth="1"/>
    <col min="14582" max="14582" width="29.28515625" style="23" customWidth="1"/>
    <col min="14583" max="14585" width="9.140625" style="23"/>
    <col min="14586" max="14586" width="14.7109375" style="23" customWidth="1"/>
    <col min="14587" max="14587" width="13.42578125" style="23" customWidth="1"/>
    <col min="14588" max="14588" width="12.7109375" style="23" customWidth="1"/>
    <col min="14589" max="14589" width="14.140625" style="23" customWidth="1"/>
    <col min="14590" max="14590" width="9.140625" style="23"/>
    <col min="14591" max="14592" width="10.140625" style="23" bestFit="1" customWidth="1"/>
    <col min="14593" max="14594" width="9.28515625" style="23" bestFit="1" customWidth="1"/>
    <col min="14595" max="14601" width="10.140625" style="23" bestFit="1" customWidth="1"/>
    <col min="14602" max="14602" width="9.28515625" style="23" bestFit="1" customWidth="1"/>
    <col min="14603" max="14604" width="10.140625" style="23" bestFit="1" customWidth="1"/>
    <col min="14605" max="14607" width="9.28515625" style="23" bestFit="1" customWidth="1"/>
    <col min="14608" max="14610" width="10.140625" style="23" bestFit="1" customWidth="1"/>
    <col min="14611" max="14611" width="14.140625" style="23" customWidth="1"/>
    <col min="14612" max="14833" width="9.140625" style="23"/>
    <col min="14834" max="14834" width="23.140625" style="23" customWidth="1"/>
    <col min="14835" max="14836" width="9.140625" style="23"/>
    <col min="14837" max="14837" width="13" style="23" customWidth="1"/>
    <col min="14838" max="14838" width="29.28515625" style="23" customWidth="1"/>
    <col min="14839" max="14841" width="9.140625" style="23"/>
    <col min="14842" max="14842" width="14.7109375" style="23" customWidth="1"/>
    <col min="14843" max="14843" width="13.42578125" style="23" customWidth="1"/>
    <col min="14844" max="14844" width="12.7109375" style="23" customWidth="1"/>
    <col min="14845" max="14845" width="14.140625" style="23" customWidth="1"/>
    <col min="14846" max="14846" width="9.140625" style="23"/>
    <col min="14847" max="14848" width="10.140625" style="23" bestFit="1" customWidth="1"/>
    <col min="14849" max="14850" width="9.28515625" style="23" bestFit="1" customWidth="1"/>
    <col min="14851" max="14857" width="10.140625" style="23" bestFit="1" customWidth="1"/>
    <col min="14858" max="14858" width="9.28515625" style="23" bestFit="1" customWidth="1"/>
    <col min="14859" max="14860" width="10.140625" style="23" bestFit="1" customWidth="1"/>
    <col min="14861" max="14863" width="9.28515625" style="23" bestFit="1" customWidth="1"/>
    <col min="14864" max="14866" width="10.140625" style="23" bestFit="1" customWidth="1"/>
    <col min="14867" max="14867" width="14.140625" style="23" customWidth="1"/>
    <col min="14868" max="15089" width="9.140625" style="23"/>
    <col min="15090" max="15090" width="23.140625" style="23" customWidth="1"/>
    <col min="15091" max="15092" width="9.140625" style="23"/>
    <col min="15093" max="15093" width="13" style="23" customWidth="1"/>
    <col min="15094" max="15094" width="29.28515625" style="23" customWidth="1"/>
    <col min="15095" max="15097" width="9.140625" style="23"/>
    <col min="15098" max="15098" width="14.7109375" style="23" customWidth="1"/>
    <col min="15099" max="15099" width="13.42578125" style="23" customWidth="1"/>
    <col min="15100" max="15100" width="12.7109375" style="23" customWidth="1"/>
    <col min="15101" max="15101" width="14.140625" style="23" customWidth="1"/>
    <col min="15102" max="15102" width="9.140625" style="23"/>
    <col min="15103" max="15104" width="10.140625" style="23" bestFit="1" customWidth="1"/>
    <col min="15105" max="15106" width="9.28515625" style="23" bestFit="1" customWidth="1"/>
    <col min="15107" max="15113" width="10.140625" style="23" bestFit="1" customWidth="1"/>
    <col min="15114" max="15114" width="9.28515625" style="23" bestFit="1" customWidth="1"/>
    <col min="15115" max="15116" width="10.140625" style="23" bestFit="1" customWidth="1"/>
    <col min="15117" max="15119" width="9.28515625" style="23" bestFit="1" customWidth="1"/>
    <col min="15120" max="15122" width="10.140625" style="23" bestFit="1" customWidth="1"/>
    <col min="15123" max="15123" width="14.140625" style="23" customWidth="1"/>
    <col min="15124" max="15345" width="9.140625" style="23"/>
    <col min="15346" max="15346" width="23.140625" style="23" customWidth="1"/>
    <col min="15347" max="15348" width="9.140625" style="23"/>
    <col min="15349" max="15349" width="13" style="23" customWidth="1"/>
    <col min="15350" max="15350" width="29.28515625" style="23" customWidth="1"/>
    <col min="15351" max="15353" width="9.140625" style="23"/>
    <col min="15354" max="15354" width="14.7109375" style="23" customWidth="1"/>
    <col min="15355" max="15355" width="13.42578125" style="23" customWidth="1"/>
    <col min="15356" max="15356" width="12.7109375" style="23" customWidth="1"/>
    <col min="15357" max="15357" width="14.140625" style="23" customWidth="1"/>
    <col min="15358" max="15358" width="9.140625" style="23"/>
    <col min="15359" max="15360" width="10.140625" style="23" bestFit="1" customWidth="1"/>
    <col min="15361" max="15362" width="9.28515625" style="23" bestFit="1" customWidth="1"/>
    <col min="15363" max="15369" width="10.140625" style="23" bestFit="1" customWidth="1"/>
    <col min="15370" max="15370" width="9.28515625" style="23" bestFit="1" customWidth="1"/>
    <col min="15371" max="15372" width="10.140625" style="23" bestFit="1" customWidth="1"/>
    <col min="15373" max="15375" width="9.28515625" style="23" bestFit="1" customWidth="1"/>
    <col min="15376" max="15378" width="10.140625" style="23" bestFit="1" customWidth="1"/>
    <col min="15379" max="15379" width="14.140625" style="23" customWidth="1"/>
    <col min="15380" max="15601" width="9.140625" style="23"/>
    <col min="15602" max="15602" width="23.140625" style="23" customWidth="1"/>
    <col min="15603" max="15604" width="9.140625" style="23"/>
    <col min="15605" max="15605" width="13" style="23" customWidth="1"/>
    <col min="15606" max="15606" width="29.28515625" style="23" customWidth="1"/>
    <col min="15607" max="15609" width="9.140625" style="23"/>
    <col min="15610" max="15610" width="14.7109375" style="23" customWidth="1"/>
    <col min="15611" max="15611" width="13.42578125" style="23" customWidth="1"/>
    <col min="15612" max="15612" width="12.7109375" style="23" customWidth="1"/>
    <col min="15613" max="15613" width="14.140625" style="23" customWidth="1"/>
    <col min="15614" max="15614" width="9.140625" style="23"/>
    <col min="15615" max="15616" width="10.140625" style="23" bestFit="1" customWidth="1"/>
    <col min="15617" max="15618" width="9.28515625" style="23" bestFit="1" customWidth="1"/>
    <col min="15619" max="15625" width="10.140625" style="23" bestFit="1" customWidth="1"/>
    <col min="15626" max="15626" width="9.28515625" style="23" bestFit="1" customWidth="1"/>
    <col min="15627" max="15628" width="10.140625" style="23" bestFit="1" customWidth="1"/>
    <col min="15629" max="15631" width="9.28515625" style="23" bestFit="1" customWidth="1"/>
    <col min="15632" max="15634" width="10.140625" style="23" bestFit="1" customWidth="1"/>
    <col min="15635" max="15635" width="14.140625" style="23" customWidth="1"/>
    <col min="15636" max="15857" width="9.140625" style="23"/>
    <col min="15858" max="15858" width="23.140625" style="23" customWidth="1"/>
    <col min="15859" max="15860" width="9.140625" style="23"/>
    <col min="15861" max="15861" width="13" style="23" customWidth="1"/>
    <col min="15862" max="15862" width="29.28515625" style="23" customWidth="1"/>
    <col min="15863" max="15865" width="9.140625" style="23"/>
    <col min="15866" max="15866" width="14.7109375" style="23" customWidth="1"/>
    <col min="15867" max="15867" width="13.42578125" style="23" customWidth="1"/>
    <col min="15868" max="15868" width="12.7109375" style="23" customWidth="1"/>
    <col min="15869" max="15869" width="14.140625" style="23" customWidth="1"/>
    <col min="15870" max="15870" width="9.140625" style="23"/>
    <col min="15871" max="15872" width="10.140625" style="23" bestFit="1" customWidth="1"/>
    <col min="15873" max="15874" width="9.28515625" style="23" bestFit="1" customWidth="1"/>
    <col min="15875" max="15881" width="10.140625" style="23" bestFit="1" customWidth="1"/>
    <col min="15882" max="15882" width="9.28515625" style="23" bestFit="1" customWidth="1"/>
    <col min="15883" max="15884" width="10.140625" style="23" bestFit="1" customWidth="1"/>
    <col min="15885" max="15887" width="9.28515625" style="23" bestFit="1" customWidth="1"/>
    <col min="15888" max="15890" width="10.140625" style="23" bestFit="1" customWidth="1"/>
    <col min="15891" max="15891" width="14.140625" style="23" customWidth="1"/>
    <col min="15892" max="16113" width="9.140625" style="23"/>
    <col min="16114" max="16114" width="23.140625" style="23" customWidth="1"/>
    <col min="16115" max="16116" width="9.140625" style="23"/>
    <col min="16117" max="16117" width="13" style="23" customWidth="1"/>
    <col min="16118" max="16118" width="29.28515625" style="23" customWidth="1"/>
    <col min="16119" max="16121" width="9.140625" style="23"/>
    <col min="16122" max="16122" width="14.7109375" style="23" customWidth="1"/>
    <col min="16123" max="16123" width="13.42578125" style="23" customWidth="1"/>
    <col min="16124" max="16124" width="12.7109375" style="23" customWidth="1"/>
    <col min="16125" max="16125" width="14.140625" style="23" customWidth="1"/>
    <col min="16126" max="16126" width="9.140625" style="23"/>
    <col min="16127" max="16128" width="10.140625" style="23" bestFit="1" customWidth="1"/>
    <col min="16129" max="16130" width="9.28515625" style="23" bestFit="1" customWidth="1"/>
    <col min="16131" max="16137" width="10.140625" style="23" bestFit="1" customWidth="1"/>
    <col min="16138" max="16138" width="9.28515625" style="23" bestFit="1" customWidth="1"/>
    <col min="16139" max="16140" width="10.140625" style="23" bestFit="1" customWidth="1"/>
    <col min="16141" max="16143" width="9.28515625" style="23" bestFit="1" customWidth="1"/>
    <col min="16144" max="16146" width="10.140625" style="23" bestFit="1" customWidth="1"/>
    <col min="16147" max="16147" width="14.140625" style="23" customWidth="1"/>
    <col min="16148" max="16384" width="9.140625" style="23"/>
  </cols>
  <sheetData>
    <row r="1" spans="1:21" s="2" customFormat="1" ht="48.75" thickTop="1" thickBot="1" x14ac:dyDescent="0.3">
      <c r="A1" s="448" t="s">
        <v>264</v>
      </c>
      <c r="B1" s="449" t="s">
        <v>1</v>
      </c>
      <c r="C1" s="449" t="s">
        <v>4</v>
      </c>
      <c r="D1" s="449" t="s">
        <v>191</v>
      </c>
      <c r="E1" s="450" t="s">
        <v>8</v>
      </c>
      <c r="F1" s="451" t="s">
        <v>9</v>
      </c>
      <c r="G1" s="452" t="s">
        <v>10</v>
      </c>
      <c r="H1" s="450" t="s">
        <v>11</v>
      </c>
      <c r="I1" s="451" t="s">
        <v>12</v>
      </c>
      <c r="J1" s="437" t="s">
        <v>13</v>
      </c>
      <c r="K1" s="439" t="s">
        <v>14</v>
      </c>
      <c r="L1" s="208" t="s">
        <v>15</v>
      </c>
      <c r="M1" s="437" t="s">
        <v>16</v>
      </c>
      <c r="N1" s="437" t="s">
        <v>17</v>
      </c>
      <c r="O1" s="271" t="s">
        <v>93</v>
      </c>
      <c r="P1" s="439" t="s">
        <v>18</v>
      </c>
      <c r="Q1" s="208" t="s">
        <v>19</v>
      </c>
      <c r="R1" s="437" t="s">
        <v>94</v>
      </c>
      <c r="S1" s="453" t="s">
        <v>20</v>
      </c>
      <c r="T1" s="454" t="s">
        <v>219</v>
      </c>
      <c r="U1" s="455" t="s">
        <v>220</v>
      </c>
    </row>
    <row r="2" spans="1:21" s="2" customFormat="1" ht="16.5" thickTop="1" x14ac:dyDescent="0.25">
      <c r="A2" s="57"/>
      <c r="B2" s="59"/>
      <c r="C2" s="61"/>
      <c r="D2" s="63"/>
      <c r="E2" s="63"/>
      <c r="F2" s="63"/>
      <c r="G2" s="217"/>
      <c r="H2" s="63"/>
      <c r="I2" s="63"/>
      <c r="J2" s="273"/>
      <c r="K2" s="274"/>
      <c r="L2" s="272"/>
      <c r="M2" s="273"/>
      <c r="N2" s="273"/>
      <c r="O2" s="224"/>
      <c r="P2" s="274"/>
      <c r="Q2" s="272"/>
      <c r="R2" s="273"/>
      <c r="S2" s="417"/>
      <c r="T2" s="413"/>
      <c r="U2" s="456"/>
    </row>
    <row r="3" spans="1:21" x14ac:dyDescent="0.25">
      <c r="A3" s="34"/>
      <c r="B3" s="459"/>
      <c r="C3" s="22"/>
      <c r="D3" s="16"/>
      <c r="E3" s="16"/>
      <c r="F3" s="27"/>
      <c r="G3" s="35"/>
      <c r="H3" s="12"/>
      <c r="I3" s="27"/>
      <c r="J3" s="12"/>
      <c r="K3" s="261"/>
      <c r="L3" s="35"/>
      <c r="M3" s="40"/>
      <c r="N3" s="40"/>
      <c r="O3" s="196"/>
      <c r="P3" s="38"/>
      <c r="Q3" s="35"/>
      <c r="R3" s="12"/>
      <c r="S3" s="196"/>
      <c r="T3" s="12"/>
      <c r="U3" s="261"/>
    </row>
    <row r="4" spans="1:21" x14ac:dyDescent="0.25">
      <c r="A4" s="34" t="s">
        <v>279</v>
      </c>
      <c r="B4" s="459" t="s">
        <v>280</v>
      </c>
      <c r="C4" s="22">
        <v>325000</v>
      </c>
      <c r="D4" s="16"/>
      <c r="E4" s="16"/>
      <c r="F4" s="233">
        <v>81250</v>
      </c>
      <c r="G4" s="499">
        <v>81250</v>
      </c>
      <c r="H4" s="500">
        <v>81250</v>
      </c>
      <c r="I4" s="233">
        <v>81250</v>
      </c>
      <c r="J4" s="12"/>
      <c r="K4" s="38"/>
      <c r="L4" s="35"/>
      <c r="M4" s="12"/>
      <c r="N4" s="12"/>
      <c r="O4" s="196"/>
      <c r="P4" s="38"/>
      <c r="Q4" s="35"/>
      <c r="R4" s="12"/>
      <c r="S4" s="196"/>
      <c r="T4" s="12"/>
      <c r="U4" s="261"/>
    </row>
    <row r="5" spans="1:21" x14ac:dyDescent="0.25">
      <c r="A5" s="34"/>
      <c r="B5" s="459"/>
      <c r="C5" s="22"/>
      <c r="D5" s="16"/>
      <c r="E5" s="16"/>
      <c r="F5" s="27"/>
      <c r="G5" s="35"/>
      <c r="H5" s="12"/>
      <c r="I5" s="27"/>
      <c r="J5" s="12"/>
      <c r="K5" s="38"/>
      <c r="L5" s="35"/>
      <c r="M5" s="12"/>
      <c r="N5" s="12"/>
      <c r="O5" s="196"/>
      <c r="P5" s="38"/>
      <c r="Q5" s="35"/>
      <c r="R5" s="12"/>
      <c r="S5" s="196"/>
      <c r="T5" s="12"/>
      <c r="U5" s="261"/>
    </row>
    <row r="6" spans="1:21" x14ac:dyDescent="0.25">
      <c r="A6" s="34" t="s">
        <v>281</v>
      </c>
      <c r="B6" s="459" t="s">
        <v>282</v>
      </c>
      <c r="C6" s="22">
        <v>332200</v>
      </c>
      <c r="D6" s="16"/>
      <c r="E6" s="16"/>
      <c r="F6" s="27"/>
      <c r="G6" s="35"/>
      <c r="H6" s="500">
        <v>83000</v>
      </c>
      <c r="I6" s="233">
        <v>83000</v>
      </c>
      <c r="J6" s="500">
        <v>83000</v>
      </c>
      <c r="K6" s="592">
        <v>83000</v>
      </c>
      <c r="L6" s="35"/>
      <c r="M6" s="12"/>
      <c r="N6" s="12"/>
      <c r="O6" s="196"/>
      <c r="P6" s="38"/>
      <c r="Q6" s="35"/>
      <c r="R6" s="12"/>
      <c r="S6" s="196"/>
      <c r="T6" s="12"/>
      <c r="U6" s="261"/>
    </row>
    <row r="7" spans="1:21" x14ac:dyDescent="0.25">
      <c r="A7" s="34"/>
      <c r="B7" s="459"/>
      <c r="C7" s="22"/>
      <c r="D7" s="16"/>
      <c r="E7" s="16"/>
      <c r="F7" s="27"/>
      <c r="G7" s="35"/>
      <c r="H7" s="12"/>
      <c r="I7" s="27"/>
      <c r="J7" s="12"/>
      <c r="K7" s="38"/>
      <c r="L7" s="35"/>
      <c r="M7" s="12"/>
      <c r="N7" s="12"/>
      <c r="O7" s="196"/>
      <c r="P7" s="38"/>
      <c r="Q7" s="35"/>
      <c r="R7" s="12"/>
      <c r="S7" s="196"/>
      <c r="T7" s="12"/>
      <c r="U7" s="261"/>
    </row>
    <row r="8" spans="1:21" x14ac:dyDescent="0.25">
      <c r="A8" s="34" t="s">
        <v>283</v>
      </c>
      <c r="B8" s="459" t="s">
        <v>12</v>
      </c>
      <c r="C8" s="22">
        <v>1000000</v>
      </c>
      <c r="D8" s="16"/>
      <c r="E8" s="16"/>
      <c r="F8" s="27"/>
      <c r="G8" s="35"/>
      <c r="H8" s="12"/>
      <c r="I8" s="233"/>
      <c r="J8" s="12"/>
      <c r="K8" s="38"/>
      <c r="L8" s="35"/>
      <c r="M8" s="12"/>
      <c r="N8" s="12"/>
      <c r="O8" s="196"/>
      <c r="P8" s="38"/>
      <c r="Q8" s="35"/>
      <c r="R8" s="499">
        <v>1000000</v>
      </c>
      <c r="S8" s="196"/>
      <c r="T8" s="12"/>
      <c r="U8" s="261"/>
    </row>
    <row r="9" spans="1:21" x14ac:dyDescent="0.25">
      <c r="A9" s="501"/>
      <c r="B9" s="502"/>
      <c r="C9" s="114"/>
      <c r="D9" s="115"/>
      <c r="E9" s="115"/>
      <c r="F9" s="157"/>
      <c r="G9" s="156"/>
      <c r="H9" s="116"/>
      <c r="I9" s="157"/>
      <c r="J9" s="116"/>
      <c r="K9" s="287"/>
      <c r="L9" s="156"/>
      <c r="M9" s="116"/>
      <c r="N9" s="116"/>
      <c r="O9" s="195"/>
      <c r="P9" s="287"/>
      <c r="Q9" s="156"/>
      <c r="R9" s="116"/>
      <c r="S9" s="195"/>
      <c r="T9" s="116"/>
      <c r="U9" s="503"/>
    </row>
    <row r="10" spans="1:21" x14ac:dyDescent="0.25">
      <c r="A10" s="501" t="s">
        <v>284</v>
      </c>
      <c r="B10" s="502"/>
      <c r="C10" s="114"/>
      <c r="D10" s="115"/>
      <c r="E10" s="115"/>
      <c r="F10" s="157"/>
      <c r="G10" s="156"/>
      <c r="H10" s="116"/>
      <c r="I10" s="504"/>
      <c r="J10" s="116"/>
      <c r="K10" s="287"/>
      <c r="L10" s="156"/>
      <c r="M10" s="116"/>
      <c r="N10" s="116"/>
      <c r="O10" s="195"/>
      <c r="P10" s="287"/>
      <c r="Q10" s="156"/>
      <c r="R10" s="116"/>
      <c r="S10" s="195"/>
      <c r="T10" s="116"/>
      <c r="U10" s="503"/>
    </row>
    <row r="11" spans="1:21" ht="16.5" thickBot="1" x14ac:dyDescent="0.3">
      <c r="A11" s="501"/>
      <c r="B11" s="502"/>
      <c r="C11" s="114"/>
      <c r="D11" s="115"/>
      <c r="E11" s="115"/>
      <c r="F11" s="157"/>
      <c r="G11" s="156"/>
      <c r="H11" s="116"/>
      <c r="I11" s="157"/>
      <c r="J11" s="116"/>
      <c r="K11" s="287"/>
      <c r="L11" s="156"/>
      <c r="M11" s="116"/>
      <c r="N11" s="116"/>
      <c r="O11" s="195"/>
      <c r="P11" s="287"/>
      <c r="Q11" s="156"/>
      <c r="R11" s="116"/>
      <c r="S11" s="195"/>
      <c r="T11" s="116"/>
      <c r="U11" s="503"/>
    </row>
    <row r="12" spans="1:21" ht="16.5" thickTop="1" x14ac:dyDescent="0.25">
      <c r="A12" s="462" t="s">
        <v>50</v>
      </c>
      <c r="B12" s="463"/>
      <c r="C12" s="120"/>
      <c r="D12" s="121"/>
      <c r="E12" s="121"/>
      <c r="F12" s="215"/>
      <c r="G12" s="222"/>
      <c r="H12" s="122"/>
      <c r="I12" s="215"/>
      <c r="J12" s="122"/>
      <c r="K12" s="289"/>
      <c r="L12" s="222"/>
      <c r="M12" s="122"/>
      <c r="N12" s="122"/>
      <c r="O12" s="226"/>
      <c r="P12" s="289"/>
      <c r="Q12" s="222"/>
      <c r="R12" s="122"/>
      <c r="S12" s="226"/>
      <c r="T12" s="122"/>
      <c r="U12" s="464"/>
    </row>
    <row r="13" spans="1:21" ht="16.5" thickBot="1" x14ac:dyDescent="0.3">
      <c r="A13" s="501" t="s">
        <v>272</v>
      </c>
      <c r="B13" s="502"/>
      <c r="C13" s="114"/>
      <c r="D13" s="115"/>
      <c r="E13" s="115"/>
      <c r="F13" s="157"/>
      <c r="G13" s="156"/>
      <c r="H13" s="116"/>
      <c r="I13" s="157"/>
      <c r="J13" s="116"/>
      <c r="K13" s="287"/>
      <c r="L13" s="156"/>
      <c r="M13" s="116"/>
      <c r="N13" s="116"/>
      <c r="O13" s="195"/>
      <c r="P13" s="287"/>
      <c r="Q13" s="156"/>
      <c r="R13" s="116"/>
      <c r="S13" s="195"/>
      <c r="T13" s="116"/>
      <c r="U13" s="503"/>
    </row>
    <row r="14" spans="1:21" ht="16.5" thickTop="1" x14ac:dyDescent="0.25">
      <c r="A14" s="505" t="s">
        <v>285</v>
      </c>
      <c r="B14" s="506"/>
      <c r="C14" s="507"/>
      <c r="D14" s="508"/>
      <c r="E14" s="508"/>
      <c r="F14" s="509">
        <v>-65000</v>
      </c>
      <c r="G14" s="510">
        <v>-65000</v>
      </c>
      <c r="H14" s="593">
        <v>-65000</v>
      </c>
      <c r="I14" s="509">
        <v>-65000</v>
      </c>
      <c r="J14" s="511"/>
      <c r="K14" s="512"/>
      <c r="L14" s="513"/>
      <c r="M14" s="511"/>
      <c r="N14" s="511"/>
      <c r="O14" s="514"/>
      <c r="P14" s="512"/>
      <c r="Q14" s="513"/>
      <c r="R14" s="511"/>
      <c r="S14" s="514"/>
      <c r="T14" s="511"/>
      <c r="U14" s="515"/>
    </row>
    <row r="15" spans="1:21" x14ac:dyDescent="0.25">
      <c r="A15" s="516" t="s">
        <v>286</v>
      </c>
      <c r="B15" s="517"/>
      <c r="C15" s="150"/>
      <c r="D15" s="151"/>
      <c r="E15" s="151"/>
      <c r="F15" s="216"/>
      <c r="G15" s="295"/>
      <c r="H15" s="518">
        <v>-66400</v>
      </c>
      <c r="I15" s="519">
        <v>-66400</v>
      </c>
      <c r="J15" s="518">
        <v>-66400</v>
      </c>
      <c r="K15" s="594">
        <v>-66400</v>
      </c>
      <c r="L15" s="295"/>
      <c r="M15" s="296"/>
      <c r="N15" s="296"/>
      <c r="O15" s="520"/>
      <c r="P15" s="297"/>
      <c r="Q15" s="295"/>
      <c r="R15" s="296"/>
      <c r="S15" s="195"/>
      <c r="T15" s="116"/>
      <c r="U15" s="503"/>
    </row>
    <row r="16" spans="1:21" ht="16.5" thickBot="1" x14ac:dyDescent="0.3">
      <c r="A16" s="315" t="s">
        <v>287</v>
      </c>
      <c r="B16" s="521"/>
      <c r="C16" s="132"/>
      <c r="D16" s="133"/>
      <c r="E16" s="133"/>
      <c r="F16" s="522"/>
      <c r="G16" s="223"/>
      <c r="H16" s="135"/>
      <c r="I16" s="523"/>
      <c r="J16" s="135"/>
      <c r="K16" s="524"/>
      <c r="L16" s="223"/>
      <c r="M16" s="135"/>
      <c r="N16" s="135"/>
      <c r="O16" s="227"/>
      <c r="P16" s="524"/>
      <c r="Q16" s="223"/>
      <c r="R16" s="135"/>
      <c r="S16" s="468"/>
      <c r="T16" s="202"/>
      <c r="U16" s="262"/>
    </row>
    <row r="17" spans="1:21" ht="17.25" thickTop="1" thickBot="1" x14ac:dyDescent="0.3">
      <c r="A17" s="362" t="s">
        <v>288</v>
      </c>
      <c r="B17" s="478"/>
      <c r="C17" s="363"/>
      <c r="D17" s="381"/>
      <c r="E17" s="381"/>
      <c r="F17" s="427">
        <v>-16250</v>
      </c>
      <c r="G17" s="425">
        <v>-16250</v>
      </c>
      <c r="H17" s="387">
        <v>-32850</v>
      </c>
      <c r="I17" s="427">
        <v>-32850</v>
      </c>
      <c r="J17" s="387">
        <v>-16600</v>
      </c>
      <c r="K17" s="479">
        <v>-16600</v>
      </c>
      <c r="L17" s="425"/>
      <c r="M17" s="387"/>
      <c r="N17" s="387"/>
      <c r="O17" s="385"/>
      <c r="P17" s="479"/>
      <c r="Q17" s="425"/>
      <c r="R17" s="387">
        <v>-663600</v>
      </c>
      <c r="S17" s="525"/>
      <c r="T17" s="526"/>
      <c r="U17" s="527"/>
    </row>
    <row r="18" spans="1:21" s="2" customFormat="1" ht="16.5" thickTop="1" x14ac:dyDescent="0.25">
      <c r="A18" s="161"/>
      <c r="B18" s="10"/>
      <c r="C18" s="3"/>
      <c r="D18" s="5"/>
      <c r="E18" s="1"/>
      <c r="F18" s="212"/>
      <c r="G18" s="220"/>
      <c r="H18" s="5"/>
      <c r="I18" s="212"/>
      <c r="J18" s="1"/>
      <c r="K18" s="279"/>
      <c r="L18" s="219"/>
      <c r="M18" s="1"/>
      <c r="N18" s="1"/>
      <c r="O18" s="211"/>
      <c r="P18" s="279"/>
      <c r="Q18" s="219"/>
      <c r="R18" s="1"/>
      <c r="S18" s="224"/>
      <c r="T18" s="273"/>
      <c r="U18" s="486"/>
    </row>
    <row r="19" spans="1:21" s="25" customFormat="1" x14ac:dyDescent="0.25">
      <c r="A19" s="35" t="s">
        <v>100</v>
      </c>
      <c r="B19" s="487"/>
      <c r="C19" s="16"/>
      <c r="D19" s="27"/>
      <c r="E19" s="16">
        <f>SUM(E3:E18)</f>
        <v>0</v>
      </c>
      <c r="F19" s="27">
        <f t="shared" ref="F19:U19" si="0">SUM(F3:F18)</f>
        <v>0</v>
      </c>
      <c r="G19" s="199">
        <f t="shared" si="0"/>
        <v>0</v>
      </c>
      <c r="H19" s="16">
        <f t="shared" si="0"/>
        <v>0</v>
      </c>
      <c r="I19" s="16">
        <f t="shared" si="0"/>
        <v>0</v>
      </c>
      <c r="J19" s="16">
        <f t="shared" si="0"/>
        <v>0</v>
      </c>
      <c r="K19" s="36">
        <f t="shared" si="0"/>
        <v>0</v>
      </c>
      <c r="L19" s="32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0"/>
        <v>0</v>
      </c>
      <c r="P19" s="27">
        <f t="shared" si="0"/>
        <v>0</v>
      </c>
      <c r="Q19" s="199">
        <f t="shared" si="0"/>
        <v>0</v>
      </c>
      <c r="R19" s="16">
        <f t="shared" si="0"/>
        <v>336400</v>
      </c>
      <c r="S19" s="16">
        <f t="shared" si="0"/>
        <v>0</v>
      </c>
      <c r="T19" s="16">
        <f t="shared" si="0"/>
        <v>0</v>
      </c>
      <c r="U19" s="36">
        <f t="shared" si="0"/>
        <v>0</v>
      </c>
    </row>
    <row r="20" spans="1:21" x14ac:dyDescent="0.25">
      <c r="A20" s="34" t="s">
        <v>49</v>
      </c>
      <c r="B20" s="459"/>
      <c r="C20" s="22"/>
      <c r="D20" s="22"/>
      <c r="E20" s="16">
        <v>0</v>
      </c>
      <c r="F20" s="27">
        <v>0</v>
      </c>
      <c r="G20" s="199">
        <v>0</v>
      </c>
      <c r="H20" s="16">
        <v>0</v>
      </c>
      <c r="I20" s="16">
        <v>0</v>
      </c>
      <c r="J20" s="16">
        <v>0</v>
      </c>
      <c r="K20" s="36">
        <v>0</v>
      </c>
      <c r="L20" s="199">
        <v>0</v>
      </c>
      <c r="M20" s="16">
        <v>0</v>
      </c>
      <c r="N20" s="16">
        <v>0</v>
      </c>
      <c r="O20" s="16">
        <v>0</v>
      </c>
      <c r="P20" s="36">
        <v>0</v>
      </c>
      <c r="Q20" s="199">
        <v>0</v>
      </c>
      <c r="R20" s="16">
        <v>0</v>
      </c>
      <c r="S20" s="16">
        <v>0</v>
      </c>
      <c r="T20" s="16">
        <v>0</v>
      </c>
      <c r="U20" s="36">
        <v>0</v>
      </c>
    </row>
    <row r="21" spans="1:21" x14ac:dyDescent="0.25">
      <c r="A21" s="34" t="s">
        <v>54</v>
      </c>
      <c r="B21" s="459"/>
      <c r="C21" s="22"/>
      <c r="D21" s="22"/>
      <c r="E21" s="16">
        <f t="shared" ref="E21:U21" si="1">-SUM(E3:E18)</f>
        <v>0</v>
      </c>
      <c r="F21" s="27">
        <f t="shared" si="1"/>
        <v>0</v>
      </c>
      <c r="G21" s="199">
        <f t="shared" si="1"/>
        <v>0</v>
      </c>
      <c r="H21" s="16">
        <f t="shared" si="1"/>
        <v>0</v>
      </c>
      <c r="I21" s="27">
        <f t="shared" si="1"/>
        <v>0</v>
      </c>
      <c r="J21" s="16">
        <f t="shared" si="1"/>
        <v>0</v>
      </c>
      <c r="K21" s="36">
        <f t="shared" si="1"/>
        <v>0</v>
      </c>
      <c r="L21" s="199">
        <f t="shared" si="1"/>
        <v>0</v>
      </c>
      <c r="M21" s="16">
        <f t="shared" si="1"/>
        <v>0</v>
      </c>
      <c r="N21" s="16">
        <f t="shared" si="1"/>
        <v>0</v>
      </c>
      <c r="O21" s="27">
        <f t="shared" si="1"/>
        <v>0</v>
      </c>
      <c r="P21" s="36">
        <f t="shared" si="1"/>
        <v>0</v>
      </c>
      <c r="Q21" s="199">
        <f t="shared" si="1"/>
        <v>0</v>
      </c>
      <c r="R21" s="16">
        <v>-336400</v>
      </c>
      <c r="S21" s="27">
        <f t="shared" si="1"/>
        <v>0</v>
      </c>
      <c r="T21" s="16">
        <f t="shared" si="1"/>
        <v>0</v>
      </c>
      <c r="U21" s="264">
        <f t="shared" si="1"/>
        <v>0</v>
      </c>
    </row>
    <row r="22" spans="1:21" ht="16.5" thickBot="1" x14ac:dyDescent="0.3">
      <c r="A22" s="358" t="s">
        <v>289</v>
      </c>
      <c r="B22" s="528"/>
      <c r="C22" s="336"/>
      <c r="D22" s="336"/>
      <c r="E22" s="337">
        <v>-30000</v>
      </c>
      <c r="F22" s="338">
        <v>-30000</v>
      </c>
      <c r="G22" s="379">
        <v>-50000</v>
      </c>
      <c r="H22" s="381">
        <v>-50000</v>
      </c>
      <c r="I22" s="381">
        <v>-50000</v>
      </c>
      <c r="J22" s="381">
        <v>-50000</v>
      </c>
      <c r="K22" s="382">
        <v>-50000</v>
      </c>
      <c r="L22" s="379">
        <v>-75000</v>
      </c>
      <c r="M22" s="381">
        <v>-75000</v>
      </c>
      <c r="N22" s="381">
        <v>-75000</v>
      </c>
      <c r="O22" s="381">
        <v>-75000</v>
      </c>
      <c r="P22" s="382">
        <v>-75000</v>
      </c>
      <c r="Q22" s="379">
        <v>-100000</v>
      </c>
      <c r="R22" s="381">
        <v>0</v>
      </c>
      <c r="S22" s="381">
        <v>0</v>
      </c>
      <c r="T22" s="381">
        <v>0</v>
      </c>
      <c r="U22" s="382">
        <v>0</v>
      </c>
    </row>
    <row r="23" spans="1:21" s="25" customFormat="1" ht="17.25" thickTop="1" thickBot="1" x14ac:dyDescent="0.3">
      <c r="A23" s="154" t="s">
        <v>51</v>
      </c>
      <c r="B23" s="489"/>
      <c r="C23" s="146"/>
      <c r="D23" s="146"/>
      <c r="E23" s="146">
        <f>SUM(E20:E22)</f>
        <v>-30000</v>
      </c>
      <c r="F23" s="193">
        <f t="shared" ref="F23:U23" si="2">SUM(F20:F22)</f>
        <v>-30000</v>
      </c>
      <c r="G23" s="158">
        <f t="shared" si="2"/>
        <v>-50000</v>
      </c>
      <c r="H23" s="146">
        <f t="shared" si="2"/>
        <v>-50000</v>
      </c>
      <c r="I23" s="146">
        <f t="shared" si="2"/>
        <v>-50000</v>
      </c>
      <c r="J23" s="146">
        <f t="shared" si="2"/>
        <v>-50000</v>
      </c>
      <c r="K23" s="146">
        <f t="shared" si="2"/>
        <v>-50000</v>
      </c>
      <c r="L23" s="158">
        <f t="shared" si="2"/>
        <v>-75000</v>
      </c>
      <c r="M23" s="146">
        <f t="shared" si="2"/>
        <v>-75000</v>
      </c>
      <c r="N23" s="146">
        <f t="shared" si="2"/>
        <v>-75000</v>
      </c>
      <c r="O23" s="146">
        <f t="shared" si="2"/>
        <v>-75000</v>
      </c>
      <c r="P23" s="147">
        <f t="shared" si="2"/>
        <v>-75000</v>
      </c>
      <c r="Q23" s="158">
        <f t="shared" si="2"/>
        <v>-100000</v>
      </c>
      <c r="R23" s="146">
        <f t="shared" si="2"/>
        <v>-336400</v>
      </c>
      <c r="S23" s="146">
        <f t="shared" si="2"/>
        <v>0</v>
      </c>
      <c r="T23" s="146">
        <f t="shared" si="2"/>
        <v>0</v>
      </c>
      <c r="U23" s="147">
        <f t="shared" si="2"/>
        <v>0</v>
      </c>
    </row>
    <row r="24" spans="1:21" ht="17.25" thickTop="1" thickBot="1" x14ac:dyDescent="0.3">
      <c r="A24" s="516"/>
      <c r="B24" s="517"/>
      <c r="C24" s="150"/>
      <c r="D24" s="150"/>
      <c r="E24" s="151"/>
      <c r="F24" s="216"/>
      <c r="G24" s="529"/>
      <c r="H24" s="296"/>
      <c r="I24" s="520"/>
      <c r="J24" s="151"/>
      <c r="K24" s="297"/>
      <c r="L24" s="295"/>
      <c r="M24" s="296"/>
      <c r="N24" s="296"/>
      <c r="O24" s="520"/>
      <c r="P24" s="297"/>
      <c r="Q24" s="295"/>
      <c r="R24" s="296"/>
      <c r="S24" s="216"/>
      <c r="T24" s="151"/>
      <c r="U24" s="490"/>
    </row>
    <row r="25" spans="1:21" s="25" customFormat="1" ht="17.25" thickTop="1" thickBot="1" x14ac:dyDescent="0.3">
      <c r="A25" s="344" t="s">
        <v>203</v>
      </c>
      <c r="B25" s="530"/>
      <c r="C25" s="389"/>
      <c r="D25" s="388">
        <v>10000</v>
      </c>
      <c r="E25" s="389">
        <f t="shared" ref="E25:U25" si="3">SUM(D25+E17-E22)</f>
        <v>40000</v>
      </c>
      <c r="F25" s="388">
        <f t="shared" si="3"/>
        <v>53750</v>
      </c>
      <c r="G25" s="421">
        <f t="shared" si="3"/>
        <v>87500</v>
      </c>
      <c r="H25" s="389">
        <f t="shared" si="3"/>
        <v>104650</v>
      </c>
      <c r="I25" s="388">
        <f t="shared" si="3"/>
        <v>121800</v>
      </c>
      <c r="J25" s="389">
        <f t="shared" si="3"/>
        <v>155200</v>
      </c>
      <c r="K25" s="531">
        <f t="shared" si="3"/>
        <v>188600</v>
      </c>
      <c r="L25" s="421">
        <f t="shared" si="3"/>
        <v>263600</v>
      </c>
      <c r="M25" s="389">
        <f t="shared" si="3"/>
        <v>338600</v>
      </c>
      <c r="N25" s="389">
        <f t="shared" si="3"/>
        <v>413600</v>
      </c>
      <c r="O25" s="388">
        <f t="shared" si="3"/>
        <v>488600</v>
      </c>
      <c r="P25" s="531">
        <f t="shared" si="3"/>
        <v>563600</v>
      </c>
      <c r="Q25" s="421">
        <f t="shared" si="3"/>
        <v>663600</v>
      </c>
      <c r="R25" s="389">
        <f t="shared" si="3"/>
        <v>0</v>
      </c>
      <c r="S25" s="388">
        <f t="shared" si="3"/>
        <v>0</v>
      </c>
      <c r="T25" s="389">
        <f t="shared" si="3"/>
        <v>0</v>
      </c>
      <c r="U25" s="390">
        <f t="shared" si="3"/>
        <v>0</v>
      </c>
    </row>
    <row r="26" spans="1:21" ht="16.5" thickTop="1" x14ac:dyDescent="0.25">
      <c r="A26" s="2"/>
      <c r="B26" s="497"/>
    </row>
    <row r="27" spans="1:21" x14ac:dyDescent="0.25">
      <c r="A27" s="2"/>
      <c r="B27" s="497"/>
    </row>
    <row r="28" spans="1:21" x14ac:dyDescent="0.25">
      <c r="A28" s="2"/>
      <c r="B28" s="497"/>
    </row>
    <row r="29" spans="1:21" x14ac:dyDescent="0.25">
      <c r="A29" s="2"/>
      <c r="B29" s="497"/>
    </row>
    <row r="30" spans="1:21" x14ac:dyDescent="0.25">
      <c r="A30" s="2"/>
      <c r="B30" s="497"/>
    </row>
    <row r="31" spans="1:21" x14ac:dyDescent="0.25">
      <c r="A31" s="2"/>
      <c r="B31" s="497"/>
    </row>
    <row r="32" spans="1:21" x14ac:dyDescent="0.25">
      <c r="A32" s="2"/>
      <c r="B32" s="497"/>
    </row>
    <row r="33" spans="1:2" x14ac:dyDescent="0.25">
      <c r="A33" s="2"/>
      <c r="B33" s="497"/>
    </row>
    <row r="34" spans="1:2" x14ac:dyDescent="0.25">
      <c r="A34" s="2"/>
      <c r="B34" s="497"/>
    </row>
    <row r="35" spans="1:2" x14ac:dyDescent="0.25">
      <c r="A35" s="2"/>
      <c r="B35" s="497"/>
    </row>
    <row r="36" spans="1:2" x14ac:dyDescent="0.25">
      <c r="A36" s="2"/>
      <c r="B36" s="497"/>
    </row>
    <row r="37" spans="1:2" x14ac:dyDescent="0.25">
      <c r="A37" s="2"/>
      <c r="B37" s="497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F3F8A-A10C-4BEE-92D5-1F682D7514F2}">
  <dimension ref="A1:Y36"/>
  <sheetViews>
    <sheetView zoomScale="85" zoomScaleNormal="85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I29" sqref="I29"/>
    </sheetView>
  </sheetViews>
  <sheetFormatPr defaultColWidth="9.140625" defaultRowHeight="15.75" x14ac:dyDescent="0.25"/>
  <cols>
    <col min="1" max="1" width="30.28515625" style="41" customWidth="1"/>
    <col min="2" max="2" width="13.5703125" style="41" customWidth="1"/>
    <col min="3" max="3" width="11" style="41" customWidth="1"/>
    <col min="4" max="4" width="12.5703125" style="41" customWidth="1"/>
    <col min="5" max="5" width="28.28515625" style="41" customWidth="1"/>
    <col min="6" max="6" width="11.85546875" style="41" customWidth="1"/>
    <col min="7" max="7" width="26" style="41" customWidth="1"/>
    <col min="8" max="8" width="14" style="41" customWidth="1"/>
    <col min="9" max="10" width="11.85546875" style="41" customWidth="1"/>
    <col min="11" max="25" width="11.7109375" style="41" customWidth="1"/>
    <col min="26" max="16384" width="9.140625" style="41"/>
  </cols>
  <sheetData>
    <row r="1" spans="1:25" ht="48.75" thickTop="1" thickBot="1" x14ac:dyDescent="0.3">
      <c r="A1" s="442" t="s">
        <v>214</v>
      </c>
      <c r="B1" s="434" t="s">
        <v>0</v>
      </c>
      <c r="C1" s="434" t="s">
        <v>1</v>
      </c>
      <c r="D1" s="443" t="s">
        <v>2</v>
      </c>
      <c r="E1" s="430" t="s">
        <v>3</v>
      </c>
      <c r="F1" s="435" t="s">
        <v>4</v>
      </c>
      <c r="G1" s="444" t="s">
        <v>5</v>
      </c>
      <c r="H1" s="445" t="s">
        <v>191</v>
      </c>
      <c r="I1" s="431" t="s">
        <v>8</v>
      </c>
      <c r="J1" s="429" t="s">
        <v>9</v>
      </c>
      <c r="K1" s="430" t="s">
        <v>10</v>
      </c>
      <c r="L1" s="430" t="s">
        <v>11</v>
      </c>
      <c r="M1" s="430" t="s">
        <v>12</v>
      </c>
      <c r="N1" s="430" t="s">
        <v>13</v>
      </c>
      <c r="O1" s="431" t="s">
        <v>14</v>
      </c>
      <c r="P1" s="429" t="s">
        <v>15</v>
      </c>
      <c r="Q1" s="430" t="s">
        <v>16</v>
      </c>
      <c r="R1" s="430" t="s">
        <v>17</v>
      </c>
      <c r="S1" s="430" t="s">
        <v>93</v>
      </c>
      <c r="T1" s="431" t="s">
        <v>18</v>
      </c>
      <c r="U1" s="429" t="s">
        <v>19</v>
      </c>
      <c r="V1" s="430" t="s">
        <v>94</v>
      </c>
      <c r="W1" s="430" t="s">
        <v>20</v>
      </c>
      <c r="X1" s="430" t="s">
        <v>219</v>
      </c>
      <c r="Y1" s="431" t="s">
        <v>220</v>
      </c>
    </row>
    <row r="2" spans="1:25" ht="16.5" thickTop="1" x14ac:dyDescent="0.25">
      <c r="A2" s="170"/>
      <c r="B2" s="69"/>
      <c r="C2" s="70"/>
      <c r="D2" s="71"/>
      <c r="E2" s="72"/>
      <c r="F2" s="73"/>
      <c r="G2" s="74"/>
      <c r="H2" s="75"/>
      <c r="I2" s="230"/>
      <c r="J2" s="234"/>
      <c r="K2" s="74"/>
      <c r="L2" s="74"/>
      <c r="M2" s="74"/>
      <c r="N2" s="74"/>
      <c r="O2" s="171"/>
      <c r="P2" s="238"/>
      <c r="Q2" s="97"/>
      <c r="R2" s="97"/>
      <c r="S2" s="97"/>
      <c r="T2" s="171"/>
      <c r="U2" s="238"/>
      <c r="V2" s="97"/>
      <c r="W2" s="97"/>
      <c r="X2" s="97"/>
      <c r="Y2" s="171"/>
    </row>
    <row r="3" spans="1:25" x14ac:dyDescent="0.25">
      <c r="A3" s="33" t="s">
        <v>107</v>
      </c>
      <c r="B3" s="11">
        <v>2017</v>
      </c>
      <c r="C3" s="11" t="s">
        <v>108</v>
      </c>
      <c r="D3" s="18">
        <v>4</v>
      </c>
      <c r="E3" s="190" t="s">
        <v>103</v>
      </c>
      <c r="F3" s="3">
        <v>38764</v>
      </c>
      <c r="G3" s="18" t="s">
        <v>104</v>
      </c>
      <c r="H3" s="19"/>
      <c r="I3" s="231">
        <v>38000</v>
      </c>
      <c r="J3" s="235"/>
      <c r="K3" s="44"/>
      <c r="L3" s="44"/>
      <c r="M3" s="44"/>
      <c r="N3" s="44">
        <v>55000</v>
      </c>
      <c r="O3" s="172"/>
      <c r="P3" s="239"/>
      <c r="Q3" s="93"/>
      <c r="R3" s="93">
        <v>60000</v>
      </c>
      <c r="S3" s="93"/>
      <c r="T3" s="172"/>
      <c r="U3" s="239"/>
      <c r="V3" s="93">
        <v>60000</v>
      </c>
      <c r="W3" s="93"/>
      <c r="X3" s="93"/>
      <c r="Y3" s="172"/>
    </row>
    <row r="4" spans="1:25" x14ac:dyDescent="0.25">
      <c r="A4" s="33"/>
      <c r="B4" s="11"/>
      <c r="C4" s="11"/>
      <c r="D4" s="18"/>
      <c r="E4" s="45"/>
      <c r="F4" s="3"/>
      <c r="G4" s="18"/>
      <c r="H4" s="19"/>
      <c r="I4" s="231"/>
      <c r="J4" s="235"/>
      <c r="K4" s="44"/>
      <c r="L4" s="44"/>
      <c r="M4" s="44"/>
      <c r="N4" s="44"/>
      <c r="O4" s="172"/>
      <c r="P4" s="239"/>
      <c r="Q4" s="93"/>
      <c r="R4" s="93"/>
      <c r="S4" s="93"/>
      <c r="T4" s="172"/>
      <c r="U4" s="239"/>
      <c r="V4" s="93"/>
      <c r="W4" s="93"/>
      <c r="X4" s="93"/>
      <c r="Y4" s="172"/>
    </row>
    <row r="5" spans="1:25" x14ac:dyDescent="0.25">
      <c r="A5" s="173" t="s">
        <v>193</v>
      </c>
      <c r="B5" s="46">
        <v>2021</v>
      </c>
      <c r="C5" s="43" t="s">
        <v>7</v>
      </c>
      <c r="D5" s="18">
        <v>4</v>
      </c>
      <c r="E5" s="190" t="s">
        <v>192</v>
      </c>
      <c r="F5" s="3">
        <v>31460</v>
      </c>
      <c r="G5" s="43" t="s">
        <v>104</v>
      </c>
      <c r="H5" s="43"/>
      <c r="I5" s="232">
        <v>0</v>
      </c>
      <c r="J5" s="236"/>
      <c r="K5" s="47">
        <v>0</v>
      </c>
      <c r="L5" s="47">
        <v>55000</v>
      </c>
      <c r="M5" s="47">
        <v>0</v>
      </c>
      <c r="N5" s="47">
        <v>0</v>
      </c>
      <c r="O5" s="172"/>
      <c r="P5" s="239">
        <v>55000</v>
      </c>
      <c r="Q5" s="93"/>
      <c r="R5" s="93"/>
      <c r="S5" s="93"/>
      <c r="T5" s="172">
        <v>60000</v>
      </c>
      <c r="U5" s="239"/>
      <c r="V5" s="93"/>
      <c r="W5" s="93"/>
      <c r="X5" s="93">
        <v>65000</v>
      </c>
      <c r="Y5" s="172"/>
    </row>
    <row r="6" spans="1:25" x14ac:dyDescent="0.25">
      <c r="A6" s="174"/>
      <c r="B6" s="48"/>
      <c r="C6" s="43"/>
      <c r="D6" s="18"/>
      <c r="E6" s="42"/>
      <c r="F6" s="3"/>
      <c r="G6" s="49"/>
      <c r="H6" s="49"/>
      <c r="I6" s="232"/>
      <c r="J6" s="236"/>
      <c r="K6" s="47"/>
      <c r="L6" s="47"/>
      <c r="M6" s="47"/>
      <c r="N6" s="47"/>
      <c r="O6" s="172"/>
      <c r="P6" s="239"/>
      <c r="Q6" s="93"/>
      <c r="R6" s="93"/>
      <c r="S6" s="93"/>
      <c r="T6" s="172"/>
      <c r="U6" s="239"/>
      <c r="V6" s="93"/>
      <c r="W6" s="93"/>
      <c r="X6" s="93"/>
      <c r="Y6" s="172"/>
    </row>
    <row r="7" spans="1:25" x14ac:dyDescent="0.25">
      <c r="A7" s="33" t="s">
        <v>105</v>
      </c>
      <c r="B7" s="11">
        <v>2017</v>
      </c>
      <c r="C7" s="11" t="s">
        <v>106</v>
      </c>
      <c r="D7" s="18">
        <v>4</v>
      </c>
      <c r="E7" s="190" t="s">
        <v>103</v>
      </c>
      <c r="F7" s="3">
        <v>35258</v>
      </c>
      <c r="G7" s="18" t="s">
        <v>104</v>
      </c>
      <c r="H7" s="19"/>
      <c r="I7" s="231">
        <v>38000</v>
      </c>
      <c r="J7" s="235"/>
      <c r="K7" s="44">
        <v>0</v>
      </c>
      <c r="L7" s="44">
        <v>0</v>
      </c>
      <c r="M7" s="44">
        <v>0</v>
      </c>
      <c r="N7" s="44">
        <v>55000</v>
      </c>
      <c r="O7" s="172"/>
      <c r="P7" s="239"/>
      <c r="Q7" s="93"/>
      <c r="R7" s="93">
        <v>60000</v>
      </c>
      <c r="S7" s="93"/>
      <c r="T7" s="172"/>
      <c r="U7" s="239"/>
      <c r="V7" s="93">
        <v>60000</v>
      </c>
      <c r="W7" s="93"/>
      <c r="X7" s="93"/>
      <c r="Y7" s="172"/>
    </row>
    <row r="8" spans="1:25" x14ac:dyDescent="0.25">
      <c r="A8" s="33"/>
      <c r="B8" s="11"/>
      <c r="C8" s="11"/>
      <c r="D8" s="18"/>
      <c r="E8" s="45"/>
      <c r="F8" s="3"/>
      <c r="G8" s="18"/>
      <c r="H8" s="19"/>
      <c r="I8" s="231"/>
      <c r="J8" s="235"/>
      <c r="K8" s="44"/>
      <c r="L8" s="44"/>
      <c r="M8" s="44"/>
      <c r="N8" s="44"/>
      <c r="O8" s="172"/>
      <c r="P8" s="239"/>
      <c r="Q8" s="93"/>
      <c r="R8" s="93"/>
      <c r="S8" s="93"/>
      <c r="T8" s="172"/>
      <c r="U8" s="239"/>
      <c r="V8" s="93"/>
      <c r="W8" s="93"/>
      <c r="X8" s="93"/>
      <c r="Y8" s="172"/>
    </row>
    <row r="9" spans="1:25" x14ac:dyDescent="0.25">
      <c r="A9" s="33" t="s">
        <v>102</v>
      </c>
      <c r="B9" s="11">
        <v>2022</v>
      </c>
      <c r="C9" s="43" t="s">
        <v>8</v>
      </c>
      <c r="D9" s="18">
        <v>4</v>
      </c>
      <c r="E9" s="190" t="s">
        <v>113</v>
      </c>
      <c r="F9" s="3">
        <v>37170</v>
      </c>
      <c r="G9" s="43" t="s">
        <v>117</v>
      </c>
      <c r="H9" s="680"/>
      <c r="I9" s="231">
        <v>0</v>
      </c>
      <c r="J9" s="235"/>
      <c r="K9" s="44">
        <v>0</v>
      </c>
      <c r="L9" s="44">
        <v>0</v>
      </c>
      <c r="M9" s="44">
        <v>55000</v>
      </c>
      <c r="N9" s="44">
        <v>0</v>
      </c>
      <c r="O9" s="172"/>
      <c r="P9" s="239"/>
      <c r="Q9" s="93">
        <v>60000</v>
      </c>
      <c r="R9" s="93"/>
      <c r="S9" s="93"/>
      <c r="T9" s="172"/>
      <c r="U9" s="239">
        <v>60000</v>
      </c>
      <c r="V9" s="93"/>
      <c r="W9" s="93"/>
      <c r="X9" s="93"/>
      <c r="Y9" s="172">
        <v>65000</v>
      </c>
    </row>
    <row r="10" spans="1:25" x14ac:dyDescent="0.25">
      <c r="A10" s="33"/>
      <c r="B10" s="11"/>
      <c r="C10" s="11"/>
      <c r="D10" s="18"/>
      <c r="E10" s="190"/>
      <c r="F10" s="3"/>
      <c r="G10" s="18"/>
      <c r="H10" s="19"/>
      <c r="I10" s="231"/>
      <c r="J10" s="235"/>
      <c r="K10" s="44"/>
      <c r="L10" s="44"/>
      <c r="M10" s="44"/>
      <c r="N10" s="44"/>
      <c r="O10" s="172"/>
      <c r="P10" s="239"/>
      <c r="Q10" s="93"/>
      <c r="R10" s="93"/>
      <c r="S10" s="93"/>
      <c r="T10" s="172"/>
      <c r="U10" s="239"/>
      <c r="V10" s="93"/>
      <c r="W10" s="93"/>
      <c r="X10" s="93"/>
      <c r="Y10" s="172"/>
    </row>
    <row r="11" spans="1:25" x14ac:dyDescent="0.25">
      <c r="A11" s="33" t="s">
        <v>109</v>
      </c>
      <c r="B11" s="11">
        <v>2019</v>
      </c>
      <c r="C11" s="11" t="s">
        <v>68</v>
      </c>
      <c r="D11" s="18">
        <v>4</v>
      </c>
      <c r="E11" s="190" t="s">
        <v>103</v>
      </c>
      <c r="F11" s="3">
        <v>41148</v>
      </c>
      <c r="G11" s="18" t="s">
        <v>110</v>
      </c>
      <c r="H11" s="19"/>
      <c r="I11" s="231"/>
      <c r="J11" s="235"/>
      <c r="K11" s="44">
        <v>50000</v>
      </c>
      <c r="L11" s="44"/>
      <c r="M11" s="44"/>
      <c r="N11" s="44"/>
      <c r="O11" s="172">
        <v>55000</v>
      </c>
      <c r="P11" s="239"/>
      <c r="Q11" s="93"/>
      <c r="R11" s="93"/>
      <c r="S11" s="93">
        <v>60000</v>
      </c>
      <c r="T11" s="172"/>
      <c r="U11" s="239"/>
      <c r="V11" s="93"/>
      <c r="W11" s="93">
        <v>65000</v>
      </c>
      <c r="X11" s="93"/>
      <c r="Y11" s="172"/>
    </row>
    <row r="12" spans="1:25" x14ac:dyDescent="0.25">
      <c r="A12" s="33"/>
      <c r="B12" s="11"/>
      <c r="C12" s="11"/>
      <c r="D12" s="18"/>
      <c r="E12" s="45"/>
      <c r="F12" s="3"/>
      <c r="G12" s="18"/>
      <c r="H12" s="19"/>
      <c r="I12" s="231"/>
      <c r="J12" s="235"/>
      <c r="K12" s="44"/>
      <c r="L12" s="44"/>
      <c r="M12" s="44"/>
      <c r="N12" s="44"/>
      <c r="O12" s="172"/>
      <c r="P12" s="239"/>
      <c r="Q12" s="93"/>
      <c r="R12" s="93"/>
      <c r="S12" s="93"/>
      <c r="T12" s="172"/>
      <c r="U12" s="239"/>
      <c r="V12" s="93"/>
      <c r="W12" s="93"/>
      <c r="X12" s="93"/>
      <c r="Y12" s="172"/>
    </row>
    <row r="13" spans="1:25" x14ac:dyDescent="0.25">
      <c r="A13" s="33" t="s">
        <v>111</v>
      </c>
      <c r="B13" s="11">
        <v>2020</v>
      </c>
      <c r="C13" s="11" t="s">
        <v>112</v>
      </c>
      <c r="D13" s="18">
        <v>4</v>
      </c>
      <c r="E13" s="190" t="s">
        <v>113</v>
      </c>
      <c r="F13" s="3">
        <v>40213</v>
      </c>
      <c r="G13" s="18" t="s">
        <v>114</v>
      </c>
      <c r="H13" s="19"/>
      <c r="I13" s="231"/>
      <c r="J13" s="235"/>
      <c r="K13" s="44"/>
      <c r="L13" s="44">
        <v>55000</v>
      </c>
      <c r="M13" s="44"/>
      <c r="N13" s="44"/>
      <c r="O13" s="172"/>
      <c r="P13" s="239">
        <v>55000</v>
      </c>
      <c r="Q13" s="93"/>
      <c r="R13" s="93"/>
      <c r="S13" s="93"/>
      <c r="T13" s="172">
        <v>60000</v>
      </c>
      <c r="U13" s="239"/>
      <c r="V13" s="93"/>
      <c r="W13" s="93"/>
      <c r="X13" s="93">
        <v>65000</v>
      </c>
      <c r="Y13" s="172"/>
    </row>
    <row r="14" spans="1:25" x14ac:dyDescent="0.25">
      <c r="A14" s="33"/>
      <c r="B14" s="11"/>
      <c r="C14" s="11"/>
      <c r="D14" s="18"/>
      <c r="E14" s="45"/>
      <c r="F14" s="3"/>
      <c r="G14" s="18"/>
      <c r="H14" s="19"/>
      <c r="I14" s="231"/>
      <c r="J14" s="235"/>
      <c r="K14" s="44"/>
      <c r="L14" s="44"/>
      <c r="M14" s="44"/>
      <c r="N14" s="44"/>
      <c r="O14" s="172"/>
      <c r="P14" s="239"/>
      <c r="Q14" s="93"/>
      <c r="R14" s="93"/>
      <c r="S14" s="93"/>
      <c r="T14" s="172"/>
      <c r="U14" s="239"/>
      <c r="V14" s="93"/>
      <c r="W14" s="93"/>
      <c r="X14" s="93"/>
      <c r="Y14" s="172"/>
    </row>
    <row r="15" spans="1:25" ht="32.25" customHeight="1" x14ac:dyDescent="0.25">
      <c r="A15" s="33" t="s">
        <v>115</v>
      </c>
      <c r="B15" s="11"/>
      <c r="C15" s="11" t="s">
        <v>23</v>
      </c>
      <c r="D15" s="18">
        <v>4</v>
      </c>
      <c r="E15" s="190" t="s">
        <v>116</v>
      </c>
      <c r="F15" s="3"/>
      <c r="G15" s="18" t="s">
        <v>117</v>
      </c>
      <c r="H15" s="19"/>
      <c r="I15" s="231"/>
      <c r="J15" s="235"/>
      <c r="K15" s="44">
        <v>5000</v>
      </c>
      <c r="L15" s="44">
        <v>10000</v>
      </c>
      <c r="M15" s="44">
        <v>5000</v>
      </c>
      <c r="N15" s="44">
        <v>10000</v>
      </c>
      <c r="O15" s="172">
        <v>5000</v>
      </c>
      <c r="P15" s="239">
        <v>10000</v>
      </c>
      <c r="Q15" s="93">
        <v>7500</v>
      </c>
      <c r="R15" s="93">
        <v>15000</v>
      </c>
      <c r="S15" s="93">
        <v>7500</v>
      </c>
      <c r="T15" s="172">
        <v>15000</v>
      </c>
      <c r="U15" s="239">
        <v>7500</v>
      </c>
      <c r="V15" s="93">
        <v>15000</v>
      </c>
      <c r="W15" s="93">
        <v>10000</v>
      </c>
      <c r="X15" s="93">
        <v>20000</v>
      </c>
      <c r="Y15" s="172">
        <v>10000</v>
      </c>
    </row>
    <row r="16" spans="1:25" x14ac:dyDescent="0.25">
      <c r="A16" s="33"/>
      <c r="B16" s="11"/>
      <c r="C16" s="11"/>
      <c r="D16" s="18"/>
      <c r="E16" s="45"/>
      <c r="F16" s="3"/>
      <c r="G16" s="18"/>
      <c r="H16" s="19"/>
      <c r="I16" s="231"/>
      <c r="J16" s="235"/>
      <c r="K16" s="44"/>
      <c r="L16" s="44"/>
      <c r="M16" s="44"/>
      <c r="N16" s="44"/>
      <c r="O16" s="172"/>
      <c r="P16" s="239"/>
      <c r="Q16" s="93"/>
      <c r="R16" s="93"/>
      <c r="S16" s="93"/>
      <c r="T16" s="172"/>
      <c r="U16" s="239"/>
      <c r="V16" s="93"/>
      <c r="W16" s="93"/>
      <c r="X16" s="93"/>
      <c r="Y16" s="172"/>
    </row>
    <row r="17" spans="1:25" x14ac:dyDescent="0.25">
      <c r="A17" s="33" t="s">
        <v>210</v>
      </c>
      <c r="B17" s="11"/>
      <c r="C17" s="11"/>
      <c r="D17" s="18"/>
      <c r="E17" s="681" t="s">
        <v>118</v>
      </c>
      <c r="F17" s="3"/>
      <c r="G17" s="18" t="s">
        <v>117</v>
      </c>
      <c r="H17" s="19"/>
      <c r="I17" s="231">
        <v>16500</v>
      </c>
      <c r="J17" s="235">
        <v>0</v>
      </c>
      <c r="K17" s="44">
        <v>8250</v>
      </c>
      <c r="L17" s="44">
        <v>20000</v>
      </c>
      <c r="M17" s="44">
        <v>10000</v>
      </c>
      <c r="N17" s="44">
        <v>20000</v>
      </c>
      <c r="O17" s="172">
        <v>10000</v>
      </c>
      <c r="P17" s="239">
        <v>20000</v>
      </c>
      <c r="Q17" s="93">
        <v>12500</v>
      </c>
      <c r="R17" s="93">
        <v>25000</v>
      </c>
      <c r="S17" s="93">
        <v>12500</v>
      </c>
      <c r="T17" s="172">
        <v>25000</v>
      </c>
      <c r="U17" s="239">
        <v>12500</v>
      </c>
      <c r="V17" s="93">
        <v>25000</v>
      </c>
      <c r="W17" s="93">
        <v>15000</v>
      </c>
      <c r="X17" s="93">
        <v>30000</v>
      </c>
      <c r="Y17" s="172">
        <v>15000</v>
      </c>
    </row>
    <row r="18" spans="1:25" x14ac:dyDescent="0.25">
      <c r="A18" s="33"/>
      <c r="B18" s="11"/>
      <c r="C18" s="11"/>
      <c r="D18" s="18"/>
      <c r="E18" s="682"/>
      <c r="F18" s="3"/>
      <c r="G18" s="18"/>
      <c r="H18" s="19"/>
      <c r="I18" s="231"/>
      <c r="J18" s="235"/>
      <c r="K18" s="44"/>
      <c r="L18" s="44"/>
      <c r="M18" s="44"/>
      <c r="N18" s="44"/>
      <c r="O18" s="172"/>
      <c r="P18" s="239"/>
      <c r="Q18" s="93"/>
      <c r="R18" s="93"/>
      <c r="S18" s="93"/>
      <c r="T18" s="172"/>
      <c r="U18" s="239"/>
      <c r="V18" s="93"/>
      <c r="W18" s="93"/>
      <c r="X18" s="93"/>
      <c r="Y18" s="172"/>
    </row>
    <row r="19" spans="1:25" x14ac:dyDescent="0.25">
      <c r="A19" s="33"/>
      <c r="B19" s="11"/>
      <c r="C19" s="11"/>
      <c r="D19" s="18"/>
      <c r="E19" s="45"/>
      <c r="F19" s="3"/>
      <c r="G19" s="18"/>
      <c r="H19" s="19"/>
      <c r="I19" s="231"/>
      <c r="J19" s="235"/>
      <c r="K19" s="44"/>
      <c r="L19" s="44"/>
      <c r="M19" s="44"/>
      <c r="N19" s="44"/>
      <c r="O19" s="172"/>
      <c r="P19" s="239"/>
      <c r="Q19" s="93"/>
      <c r="R19" s="93"/>
      <c r="S19" s="93"/>
      <c r="T19" s="172"/>
      <c r="U19" s="239"/>
      <c r="V19" s="93"/>
      <c r="W19" s="93"/>
      <c r="X19" s="93"/>
      <c r="Y19" s="172"/>
    </row>
    <row r="20" spans="1:25" ht="30.75" x14ac:dyDescent="0.25">
      <c r="A20" s="33" t="s">
        <v>119</v>
      </c>
      <c r="B20" s="11"/>
      <c r="C20" s="11"/>
      <c r="D20" s="18">
        <v>4</v>
      </c>
      <c r="E20" s="190" t="s">
        <v>120</v>
      </c>
      <c r="F20" s="3"/>
      <c r="G20" s="18" t="s">
        <v>117</v>
      </c>
      <c r="H20" s="19"/>
      <c r="I20" s="231">
        <v>6500</v>
      </c>
      <c r="J20" s="235">
        <v>0</v>
      </c>
      <c r="K20" s="44">
        <v>6500</v>
      </c>
      <c r="L20" s="44">
        <v>18000</v>
      </c>
      <c r="M20" s="44">
        <v>9000</v>
      </c>
      <c r="N20" s="44">
        <v>18000</v>
      </c>
      <c r="O20" s="172">
        <v>9000</v>
      </c>
      <c r="P20" s="239">
        <v>18000</v>
      </c>
      <c r="Q20" s="93">
        <v>12000</v>
      </c>
      <c r="R20" s="93">
        <v>24000</v>
      </c>
      <c r="S20" s="93">
        <v>12000</v>
      </c>
      <c r="T20" s="172">
        <v>24000</v>
      </c>
      <c r="U20" s="239">
        <v>12000</v>
      </c>
      <c r="V20" s="93">
        <v>24000</v>
      </c>
      <c r="W20" s="93">
        <v>14500</v>
      </c>
      <c r="X20" s="93">
        <v>25000</v>
      </c>
      <c r="Y20" s="172">
        <v>14500</v>
      </c>
    </row>
    <row r="21" spans="1:25" x14ac:dyDescent="0.25">
      <c r="A21" s="33"/>
      <c r="B21" s="11"/>
      <c r="C21" s="11"/>
      <c r="D21" s="18"/>
      <c r="E21" s="45"/>
      <c r="F21" s="3"/>
      <c r="G21" s="18"/>
      <c r="H21" s="19"/>
      <c r="I21" s="231"/>
      <c r="J21" s="235"/>
      <c r="K21" s="44"/>
      <c r="L21" s="44"/>
      <c r="M21" s="44"/>
      <c r="N21" s="44"/>
      <c r="O21" s="172"/>
      <c r="P21" s="239"/>
      <c r="Q21" s="93"/>
      <c r="R21" s="93"/>
      <c r="S21" s="93"/>
      <c r="T21" s="172"/>
      <c r="U21" s="239"/>
      <c r="V21" s="93"/>
      <c r="W21" s="93"/>
      <c r="X21" s="93"/>
      <c r="Y21" s="172"/>
    </row>
    <row r="22" spans="1:25" x14ac:dyDescent="0.25">
      <c r="A22" s="33" t="s">
        <v>121</v>
      </c>
      <c r="B22" s="11"/>
      <c r="C22" s="11"/>
      <c r="D22" s="18">
        <v>4</v>
      </c>
      <c r="E22" s="190" t="s">
        <v>122</v>
      </c>
      <c r="F22" s="3"/>
      <c r="G22" s="18" t="s">
        <v>117</v>
      </c>
      <c r="H22" s="19"/>
      <c r="I22" s="231"/>
      <c r="J22" s="235"/>
      <c r="K22" s="44"/>
      <c r="L22" s="44"/>
      <c r="M22" s="50">
        <v>12500</v>
      </c>
      <c r="N22" s="229"/>
      <c r="O22" s="172"/>
      <c r="P22" s="239"/>
      <c r="Q22" s="93">
        <v>15000</v>
      </c>
      <c r="R22" s="93"/>
      <c r="S22" s="93"/>
      <c r="T22" s="172"/>
      <c r="U22" s="239">
        <v>17500</v>
      </c>
      <c r="V22" s="93"/>
      <c r="W22" s="93"/>
      <c r="X22" s="93"/>
      <c r="Y22" s="172">
        <v>20000</v>
      </c>
    </row>
    <row r="23" spans="1:25" ht="16.5" thickBot="1" x14ac:dyDescent="0.3">
      <c r="A23" s="320"/>
      <c r="B23" s="321"/>
      <c r="C23" s="321"/>
      <c r="D23" s="322"/>
      <c r="E23" s="323"/>
      <c r="F23" s="8"/>
      <c r="G23" s="322"/>
      <c r="H23" s="324"/>
      <c r="I23" s="246"/>
      <c r="J23" s="251"/>
      <c r="K23" s="241"/>
      <c r="L23" s="241"/>
      <c r="M23" s="241"/>
      <c r="N23" s="241"/>
      <c r="O23" s="252"/>
      <c r="P23" s="257"/>
      <c r="Q23" s="242"/>
      <c r="R23" s="242"/>
      <c r="S23" s="242"/>
      <c r="T23" s="252"/>
      <c r="U23" s="257"/>
      <c r="V23" s="242"/>
      <c r="W23" s="242"/>
      <c r="X23" s="242"/>
      <c r="Y23" s="252"/>
    </row>
    <row r="24" spans="1:25" s="23" customFormat="1" ht="17.25" thickTop="1" thickBot="1" x14ac:dyDescent="0.3">
      <c r="A24" s="204" t="s">
        <v>125</v>
      </c>
      <c r="B24" s="137"/>
      <c r="C24" s="138"/>
      <c r="D24" s="138"/>
      <c r="E24" s="138"/>
      <c r="F24" s="138"/>
      <c r="G24" s="138"/>
      <c r="H24" s="138"/>
      <c r="I24" s="292"/>
      <c r="J24" s="293"/>
      <c r="K24" s="291" t="s">
        <v>23</v>
      </c>
      <c r="L24" s="291"/>
      <c r="M24" s="291"/>
      <c r="N24" s="298"/>
      <c r="O24" s="300"/>
      <c r="P24" s="293"/>
      <c r="Q24" s="298"/>
      <c r="R24" s="298"/>
      <c r="S24" s="298"/>
      <c r="T24" s="300"/>
      <c r="U24" s="299"/>
      <c r="V24" s="298"/>
      <c r="W24" s="298"/>
      <c r="X24" s="298"/>
      <c r="Y24" s="300"/>
    </row>
    <row r="25" spans="1:25" s="23" customFormat="1" ht="17.25" thickTop="1" thickBot="1" x14ac:dyDescent="0.3">
      <c r="A25" s="204" t="s">
        <v>50</v>
      </c>
      <c r="B25" s="137"/>
      <c r="C25" s="138"/>
      <c r="D25" s="138"/>
      <c r="E25" s="138"/>
      <c r="F25" s="138"/>
      <c r="G25" s="138"/>
      <c r="H25" s="138"/>
      <c r="I25" s="292"/>
      <c r="J25" s="293"/>
      <c r="K25" s="291"/>
      <c r="L25" s="291"/>
      <c r="M25" s="291"/>
      <c r="N25" s="298"/>
      <c r="O25" s="300"/>
      <c r="P25" s="293"/>
      <c r="Q25" s="298"/>
      <c r="R25" s="298"/>
      <c r="S25" s="298"/>
      <c r="T25" s="300"/>
      <c r="U25" s="299"/>
      <c r="V25" s="298"/>
      <c r="W25" s="298"/>
      <c r="X25" s="298"/>
      <c r="Y25" s="300"/>
    </row>
    <row r="26" spans="1:25" s="23" customFormat="1" ht="17.25" thickTop="1" thickBot="1" x14ac:dyDescent="0.3">
      <c r="A26" s="344" t="s">
        <v>96</v>
      </c>
      <c r="B26" s="346"/>
      <c r="C26" s="347"/>
      <c r="D26" s="347"/>
      <c r="E26" s="347"/>
      <c r="F26" s="347"/>
      <c r="G26" s="347"/>
      <c r="H26" s="347"/>
      <c r="I26" s="388">
        <v>-23000</v>
      </c>
      <c r="J26" s="421">
        <v>0</v>
      </c>
      <c r="K26" s="389">
        <v>-69750</v>
      </c>
      <c r="L26" s="389">
        <v>-158000</v>
      </c>
      <c r="M26" s="389">
        <v>-79000</v>
      </c>
      <c r="N26" s="348">
        <v>-158000</v>
      </c>
      <c r="O26" s="423">
        <v>-79000</v>
      </c>
      <c r="P26" s="421">
        <v>-158000</v>
      </c>
      <c r="Q26" s="348">
        <v>-92000</v>
      </c>
      <c r="R26" s="348">
        <v>-184000</v>
      </c>
      <c r="S26" s="348">
        <v>-92000</v>
      </c>
      <c r="T26" s="423">
        <v>-184000</v>
      </c>
      <c r="U26" s="422">
        <v>-92000</v>
      </c>
      <c r="V26" s="348">
        <v>-184000</v>
      </c>
      <c r="W26" s="348">
        <v>-104500</v>
      </c>
      <c r="X26" s="348">
        <v>-205000</v>
      </c>
      <c r="Y26" s="423">
        <v>-104500</v>
      </c>
    </row>
    <row r="27" spans="1:25" s="20" customFormat="1" ht="16.5" thickTop="1" x14ac:dyDescent="0.25">
      <c r="A27" s="141"/>
      <c r="B27" s="142"/>
      <c r="C27" s="142"/>
      <c r="D27" s="143"/>
      <c r="E27" s="72"/>
      <c r="F27" s="73"/>
      <c r="G27" s="145"/>
      <c r="H27" s="325"/>
      <c r="I27" s="329"/>
      <c r="J27" s="330"/>
      <c r="K27" s="125"/>
      <c r="L27" s="125"/>
      <c r="M27" s="125"/>
      <c r="N27" s="125"/>
      <c r="O27" s="331"/>
      <c r="P27" s="327"/>
      <c r="Q27" s="328"/>
      <c r="R27" s="328"/>
      <c r="S27" s="328"/>
      <c r="T27" s="326"/>
      <c r="U27" s="327"/>
      <c r="V27" s="328"/>
      <c r="W27" s="328"/>
      <c r="X27" s="328"/>
      <c r="Y27" s="326"/>
    </row>
    <row r="28" spans="1:25" s="25" customFormat="1" x14ac:dyDescent="0.25">
      <c r="A28" s="35" t="s">
        <v>100</v>
      </c>
      <c r="B28" s="26"/>
      <c r="C28" s="16"/>
      <c r="D28" s="16"/>
      <c r="E28" s="16"/>
      <c r="F28" s="16"/>
      <c r="G28" s="16"/>
      <c r="H28" s="16"/>
      <c r="I28" s="27">
        <f t="shared" ref="I28:Y28" si="0">SUM(I2:I27)</f>
        <v>76000</v>
      </c>
      <c r="J28" s="199">
        <f t="shared" si="0"/>
        <v>0</v>
      </c>
      <c r="K28" s="16">
        <f t="shared" si="0"/>
        <v>0</v>
      </c>
      <c r="L28" s="16">
        <f>SUM(L2:L27)</f>
        <v>0</v>
      </c>
      <c r="M28" s="16">
        <f>SUM(M2:M27)</f>
        <v>12500</v>
      </c>
      <c r="N28" s="16">
        <f t="shared" si="0"/>
        <v>0</v>
      </c>
      <c r="O28" s="36">
        <f t="shared" si="0"/>
        <v>0</v>
      </c>
      <c r="P28" s="199">
        <f t="shared" si="0"/>
        <v>0</v>
      </c>
      <c r="Q28" s="16">
        <f t="shared" si="0"/>
        <v>15000</v>
      </c>
      <c r="R28" s="16">
        <f t="shared" si="0"/>
        <v>0</v>
      </c>
      <c r="S28" s="16">
        <f t="shared" si="0"/>
        <v>0</v>
      </c>
      <c r="T28" s="36">
        <f t="shared" si="0"/>
        <v>0</v>
      </c>
      <c r="U28" s="199">
        <f t="shared" si="0"/>
        <v>17500</v>
      </c>
      <c r="V28" s="16">
        <f t="shared" si="0"/>
        <v>0</v>
      </c>
      <c r="W28" s="16">
        <f t="shared" si="0"/>
        <v>0</v>
      </c>
      <c r="X28" s="16">
        <f t="shared" si="0"/>
        <v>0</v>
      </c>
      <c r="Y28" s="36">
        <f t="shared" si="0"/>
        <v>20000</v>
      </c>
    </row>
    <row r="29" spans="1:25" s="23" customFormat="1" x14ac:dyDescent="0.25">
      <c r="A29" s="165" t="s">
        <v>49</v>
      </c>
      <c r="B29" s="21"/>
      <c r="C29" s="22"/>
      <c r="D29" s="22"/>
      <c r="E29" s="22"/>
      <c r="F29" s="22"/>
      <c r="G29" s="22"/>
      <c r="H29" s="22"/>
      <c r="I29" s="27"/>
      <c r="J29" s="199"/>
      <c r="K29" s="16"/>
      <c r="L29" s="16"/>
      <c r="M29" s="16"/>
      <c r="N29" s="16"/>
      <c r="O29" s="36"/>
      <c r="P29" s="199"/>
      <c r="Q29" s="12"/>
      <c r="R29" s="12"/>
      <c r="S29" s="12"/>
      <c r="T29" s="38"/>
      <c r="U29" s="35"/>
      <c r="V29" s="12"/>
      <c r="W29" s="12"/>
      <c r="X29" s="12"/>
      <c r="Y29" s="38"/>
    </row>
    <row r="30" spans="1:25" s="23" customFormat="1" x14ac:dyDescent="0.25">
      <c r="A30" s="165" t="s">
        <v>54</v>
      </c>
      <c r="B30" s="21"/>
      <c r="C30" s="22"/>
      <c r="D30" s="22"/>
      <c r="E30" s="22"/>
      <c r="F30" s="22"/>
      <c r="G30" s="22"/>
      <c r="H30" s="22"/>
      <c r="I30" s="27">
        <v>-76000</v>
      </c>
      <c r="J30" s="199"/>
      <c r="K30" s="16">
        <f>SUM(K3:K26)</f>
        <v>0</v>
      </c>
      <c r="L30" s="16">
        <f t="shared" ref="L30:X30" si="1">SUM(L3:L26)</f>
        <v>0</v>
      </c>
      <c r="M30" s="16">
        <v>-12500</v>
      </c>
      <c r="N30" s="16">
        <f t="shared" si="1"/>
        <v>0</v>
      </c>
      <c r="O30" s="36">
        <f t="shared" si="1"/>
        <v>0</v>
      </c>
      <c r="P30" s="199">
        <f t="shared" si="1"/>
        <v>0</v>
      </c>
      <c r="Q30" s="16">
        <v>-15000</v>
      </c>
      <c r="R30" s="16">
        <f t="shared" si="1"/>
        <v>0</v>
      </c>
      <c r="S30" s="16">
        <f t="shared" si="1"/>
        <v>0</v>
      </c>
      <c r="T30" s="36">
        <f t="shared" si="1"/>
        <v>0</v>
      </c>
      <c r="U30" s="199">
        <v>-17500</v>
      </c>
      <c r="V30" s="16">
        <f t="shared" si="1"/>
        <v>0</v>
      </c>
      <c r="W30" s="16">
        <f t="shared" si="1"/>
        <v>0</v>
      </c>
      <c r="X30" s="16">
        <f t="shared" si="1"/>
        <v>0</v>
      </c>
      <c r="Y30" s="36">
        <v>-20000</v>
      </c>
    </row>
    <row r="31" spans="1:25" s="23" customFormat="1" x14ac:dyDescent="0.25">
      <c r="A31" s="165" t="s">
        <v>52</v>
      </c>
      <c r="B31" s="21"/>
      <c r="C31" s="22"/>
      <c r="D31" s="22"/>
      <c r="E31" s="22"/>
      <c r="F31" s="22"/>
      <c r="G31" s="22"/>
      <c r="H31" s="22"/>
      <c r="I31" s="27">
        <f>SUM(I28:I30)</f>
        <v>0</v>
      </c>
      <c r="J31" s="199">
        <f>SUM(J28:J30)</f>
        <v>0</v>
      </c>
      <c r="K31" s="16">
        <f t="shared" ref="K31:Y31" si="2">SUM(K28:K30)</f>
        <v>0</v>
      </c>
      <c r="L31" s="16">
        <f t="shared" si="2"/>
        <v>0</v>
      </c>
      <c r="M31" s="16">
        <f t="shared" si="2"/>
        <v>0</v>
      </c>
      <c r="N31" s="16">
        <f t="shared" si="2"/>
        <v>0</v>
      </c>
      <c r="O31" s="36">
        <f t="shared" si="2"/>
        <v>0</v>
      </c>
      <c r="P31" s="199">
        <f t="shared" si="2"/>
        <v>0</v>
      </c>
      <c r="Q31" s="16">
        <f t="shared" si="2"/>
        <v>0</v>
      </c>
      <c r="R31" s="16">
        <f t="shared" si="2"/>
        <v>0</v>
      </c>
      <c r="S31" s="16">
        <f t="shared" si="2"/>
        <v>0</v>
      </c>
      <c r="T31" s="36">
        <f t="shared" si="2"/>
        <v>0</v>
      </c>
      <c r="U31" s="199">
        <f t="shared" si="2"/>
        <v>0</v>
      </c>
      <c r="V31" s="16">
        <f t="shared" si="2"/>
        <v>0</v>
      </c>
      <c r="W31" s="16">
        <f t="shared" si="2"/>
        <v>0</v>
      </c>
      <c r="X31" s="16">
        <f t="shared" si="2"/>
        <v>0</v>
      </c>
      <c r="Y31" s="36">
        <f t="shared" si="2"/>
        <v>0</v>
      </c>
    </row>
    <row r="32" spans="1:25" s="23" customFormat="1" ht="30.75" x14ac:dyDescent="0.25">
      <c r="A32" s="424" t="s">
        <v>95</v>
      </c>
      <c r="B32" s="368"/>
      <c r="C32" s="361"/>
      <c r="D32" s="361"/>
      <c r="E32" s="361"/>
      <c r="F32" s="361"/>
      <c r="G32" s="361"/>
      <c r="H32" s="361"/>
      <c r="I32" s="371">
        <v>0</v>
      </c>
      <c r="J32" s="375">
        <v>-40000</v>
      </c>
      <c r="K32" s="373">
        <v>-80000</v>
      </c>
      <c r="L32" s="373">
        <v>-120000</v>
      </c>
      <c r="M32" s="373">
        <v>-107500</v>
      </c>
      <c r="N32" s="373">
        <v>-120000</v>
      </c>
      <c r="O32" s="376">
        <v>-120000</v>
      </c>
      <c r="P32" s="375">
        <v>-120000</v>
      </c>
      <c r="Q32" s="373">
        <v>-125000</v>
      </c>
      <c r="R32" s="373">
        <v>-140000</v>
      </c>
      <c r="S32" s="373">
        <v>-140000</v>
      </c>
      <c r="T32" s="376">
        <v>-140000</v>
      </c>
      <c r="U32" s="375">
        <v>-122500</v>
      </c>
      <c r="V32" s="373">
        <v>-140000</v>
      </c>
      <c r="W32" s="373">
        <v>-170000</v>
      </c>
      <c r="X32" s="373">
        <v>-170000</v>
      </c>
      <c r="Y32" s="376">
        <v>-150000</v>
      </c>
    </row>
    <row r="33" spans="1:25" s="25" customFormat="1" x14ac:dyDescent="0.25">
      <c r="A33" s="175" t="s">
        <v>51</v>
      </c>
      <c r="B33" s="30"/>
      <c r="C33" s="31"/>
      <c r="D33" s="31"/>
      <c r="E33" s="31"/>
      <c r="F33" s="29"/>
      <c r="G33" s="29"/>
      <c r="H33" s="29"/>
      <c r="I33" s="233">
        <f>SUM(I29+I30+I32)</f>
        <v>-76000</v>
      </c>
      <c r="J33" s="237">
        <f>SUM(J29+J30+J32)</f>
        <v>-40000</v>
      </c>
      <c r="K33" s="29">
        <f t="shared" ref="K33:Y33" si="3">SUM(K29+K30+K32)</f>
        <v>-80000</v>
      </c>
      <c r="L33" s="29">
        <f t="shared" si="3"/>
        <v>-120000</v>
      </c>
      <c r="M33" s="29">
        <f t="shared" si="3"/>
        <v>-120000</v>
      </c>
      <c r="N33" s="29">
        <f t="shared" si="3"/>
        <v>-120000</v>
      </c>
      <c r="O33" s="37">
        <f t="shared" si="3"/>
        <v>-120000</v>
      </c>
      <c r="P33" s="237">
        <f t="shared" si="3"/>
        <v>-120000</v>
      </c>
      <c r="Q33" s="29">
        <f t="shared" si="3"/>
        <v>-140000</v>
      </c>
      <c r="R33" s="29">
        <f t="shared" si="3"/>
        <v>-140000</v>
      </c>
      <c r="S33" s="29">
        <f t="shared" si="3"/>
        <v>-140000</v>
      </c>
      <c r="T33" s="37">
        <f t="shared" si="3"/>
        <v>-140000</v>
      </c>
      <c r="U33" s="237">
        <f t="shared" si="3"/>
        <v>-140000</v>
      </c>
      <c r="V33" s="29">
        <f t="shared" si="3"/>
        <v>-140000</v>
      </c>
      <c r="W33" s="29">
        <f t="shared" si="3"/>
        <v>-170000</v>
      </c>
      <c r="X33" s="29">
        <f t="shared" si="3"/>
        <v>-170000</v>
      </c>
      <c r="Y33" s="37">
        <f t="shared" si="3"/>
        <v>-170000</v>
      </c>
    </row>
    <row r="34" spans="1:25" s="23" customFormat="1" x14ac:dyDescent="0.25">
      <c r="A34" s="165"/>
      <c r="B34" s="21"/>
      <c r="C34" s="22"/>
      <c r="D34" s="22"/>
      <c r="E34" s="22"/>
      <c r="F34" s="22"/>
      <c r="G34" s="22"/>
      <c r="H34" s="22"/>
      <c r="I34" s="27"/>
      <c r="J34" s="199"/>
      <c r="K34" s="16"/>
      <c r="L34" s="16"/>
      <c r="M34" s="16"/>
      <c r="N34" s="12"/>
      <c r="O34" s="38"/>
      <c r="P34" s="199"/>
      <c r="Q34" s="12"/>
      <c r="R34" s="12"/>
      <c r="S34" s="12"/>
      <c r="T34" s="38"/>
      <c r="U34" s="35"/>
      <c r="V34" s="12"/>
      <c r="W34" s="12"/>
      <c r="X34" s="12"/>
      <c r="Y34" s="38"/>
    </row>
    <row r="35" spans="1:25" s="25" customFormat="1" ht="16.5" thickBot="1" x14ac:dyDescent="0.3">
      <c r="A35" s="425" t="s">
        <v>194</v>
      </c>
      <c r="B35" s="426"/>
      <c r="C35" s="381"/>
      <c r="D35" s="381"/>
      <c r="E35" s="381"/>
      <c r="F35" s="381"/>
      <c r="G35" s="381"/>
      <c r="H35" s="381">
        <v>40783</v>
      </c>
      <c r="I35" s="427">
        <f>SUM(H35-I32+I26)</f>
        <v>17783</v>
      </c>
      <c r="J35" s="428">
        <f t="shared" ref="J35:Y35" si="4">SUM(I35-J32+J26)</f>
        <v>57783</v>
      </c>
      <c r="K35" s="427">
        <f t="shared" si="4"/>
        <v>68033</v>
      </c>
      <c r="L35" s="427">
        <f t="shared" si="4"/>
        <v>30033</v>
      </c>
      <c r="M35" s="427">
        <f t="shared" si="4"/>
        <v>58533</v>
      </c>
      <c r="N35" s="427">
        <f t="shared" si="4"/>
        <v>20533</v>
      </c>
      <c r="O35" s="392">
        <f t="shared" si="4"/>
        <v>61533</v>
      </c>
      <c r="P35" s="380">
        <f t="shared" si="4"/>
        <v>23533</v>
      </c>
      <c r="Q35" s="427">
        <f t="shared" si="4"/>
        <v>56533</v>
      </c>
      <c r="R35" s="427">
        <f t="shared" si="4"/>
        <v>12533</v>
      </c>
      <c r="S35" s="427">
        <f t="shared" si="4"/>
        <v>60533</v>
      </c>
      <c r="T35" s="427">
        <f t="shared" si="4"/>
        <v>16533</v>
      </c>
      <c r="U35" s="427">
        <f t="shared" si="4"/>
        <v>47033</v>
      </c>
      <c r="V35" s="427">
        <f t="shared" si="4"/>
        <v>3033</v>
      </c>
      <c r="W35" s="427">
        <f t="shared" si="4"/>
        <v>68533</v>
      </c>
      <c r="X35" s="427">
        <f t="shared" si="4"/>
        <v>33533</v>
      </c>
      <c r="Y35" s="427">
        <f t="shared" si="4"/>
        <v>79033</v>
      </c>
    </row>
    <row r="36" spans="1:25" ht="16.5" thickTop="1" x14ac:dyDescent="0.25"/>
  </sheetData>
  <mergeCells count="1">
    <mergeCell ref="E17:E18"/>
  </mergeCells>
  <phoneticPr fontId="10" type="noConversion"/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DFE86-7C51-4A3A-9B3F-585B578889B3}">
  <sheetPr>
    <pageSetUpPr fitToPage="1"/>
  </sheetPr>
  <dimension ref="A1:AA54"/>
  <sheetViews>
    <sheetView workbookViewId="0">
      <pane xSplit="1" ySplit="1" topLeftCell="J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.140625" defaultRowHeight="15.95" customHeight="1" x14ac:dyDescent="0.2"/>
  <cols>
    <col min="1" max="1" width="51.5703125" style="23" customWidth="1"/>
    <col min="2" max="2" width="13" style="23" customWidth="1"/>
    <col min="3" max="3" width="11.85546875" style="23" customWidth="1"/>
    <col min="4" max="4" width="12.5703125" style="23" customWidth="1"/>
    <col min="5" max="5" width="39.5703125" style="23" customWidth="1"/>
    <col min="6" max="6" width="12.7109375" style="23" customWidth="1"/>
    <col min="7" max="7" width="24" style="23" customWidth="1"/>
    <col min="8" max="8" width="24.28515625" style="23" customWidth="1"/>
    <col min="9" max="9" width="13.140625" style="23" customWidth="1"/>
    <col min="10" max="14" width="11.7109375" style="23" customWidth="1"/>
    <col min="15" max="15" width="15.42578125" style="23" customWidth="1"/>
    <col min="16" max="16" width="15.140625" style="23" customWidth="1"/>
    <col min="17" max="17" width="14.42578125" style="23" customWidth="1"/>
    <col min="18" max="18" width="13.42578125" style="23" customWidth="1"/>
    <col min="19" max="19" width="13.140625" style="23" customWidth="1"/>
    <col min="20" max="20" width="15.140625" style="23" customWidth="1"/>
    <col min="21" max="21" width="13.7109375" style="23" customWidth="1"/>
    <col min="22" max="22" width="13" style="23" customWidth="1"/>
    <col min="23" max="23" width="13.85546875" style="23" customWidth="1"/>
    <col min="24" max="26" width="16.28515625" style="23" customWidth="1"/>
    <col min="27" max="16384" width="9.140625" style="23"/>
  </cols>
  <sheetData>
    <row r="1" spans="1:27" ht="15.95" customHeight="1" thickTop="1" thickBot="1" x14ac:dyDescent="0.3">
      <c r="A1" s="532" t="s">
        <v>213</v>
      </c>
      <c r="B1" s="441" t="s">
        <v>0</v>
      </c>
      <c r="C1" s="441" t="s">
        <v>1</v>
      </c>
      <c r="D1" s="533" t="s">
        <v>2</v>
      </c>
      <c r="E1" s="534" t="s">
        <v>3</v>
      </c>
      <c r="F1" s="441" t="s">
        <v>4</v>
      </c>
      <c r="G1" s="441" t="s">
        <v>5</v>
      </c>
      <c r="H1" s="441" t="s">
        <v>6</v>
      </c>
      <c r="I1" s="535" t="s">
        <v>191</v>
      </c>
      <c r="J1" s="208" t="s">
        <v>8</v>
      </c>
      <c r="K1" s="439" t="s">
        <v>9</v>
      </c>
      <c r="L1" s="208" t="s">
        <v>10</v>
      </c>
      <c r="M1" s="437" t="s">
        <v>11</v>
      </c>
      <c r="N1" s="437" t="s">
        <v>12</v>
      </c>
      <c r="O1" s="437" t="s">
        <v>13</v>
      </c>
      <c r="P1" s="439" t="s">
        <v>14</v>
      </c>
      <c r="Q1" s="208" t="s">
        <v>15</v>
      </c>
      <c r="R1" s="437" t="s">
        <v>16</v>
      </c>
      <c r="S1" s="437" t="s">
        <v>17</v>
      </c>
      <c r="T1" s="437" t="s">
        <v>93</v>
      </c>
      <c r="U1" s="439" t="s">
        <v>18</v>
      </c>
      <c r="V1" s="208" t="s">
        <v>19</v>
      </c>
      <c r="W1" s="437" t="s">
        <v>94</v>
      </c>
      <c r="X1" s="437" t="s">
        <v>20</v>
      </c>
      <c r="Y1" s="437" t="s">
        <v>219</v>
      </c>
      <c r="Z1" s="439" t="s">
        <v>220</v>
      </c>
    </row>
    <row r="2" spans="1:27" ht="15.95" customHeight="1" x14ac:dyDescent="0.25">
      <c r="A2" s="536"/>
      <c r="B2" s="537"/>
      <c r="C2" s="17"/>
      <c r="D2" s="17"/>
      <c r="E2" s="538"/>
      <c r="F2" s="17"/>
      <c r="G2" s="539"/>
      <c r="H2" s="539"/>
      <c r="I2" s="540"/>
      <c r="J2" s="570"/>
      <c r="K2" s="571"/>
      <c r="L2" s="570"/>
      <c r="M2" s="73"/>
      <c r="N2" s="144"/>
      <c r="O2" s="150"/>
      <c r="P2" s="586"/>
      <c r="Q2" s="591"/>
      <c r="R2" s="150"/>
      <c r="S2" s="150"/>
      <c r="T2" s="150"/>
      <c r="U2" s="586"/>
      <c r="V2" s="541"/>
      <c r="W2" s="100"/>
      <c r="X2" s="100"/>
      <c r="Y2" s="100"/>
      <c r="Z2" s="542"/>
    </row>
    <row r="3" spans="1:27" s="550" customFormat="1" ht="15.95" customHeight="1" x14ac:dyDescent="0.2">
      <c r="A3" s="543" t="s">
        <v>61</v>
      </c>
      <c r="B3" s="446">
        <v>2011</v>
      </c>
      <c r="C3" s="446" t="s">
        <v>62</v>
      </c>
      <c r="D3" s="446">
        <v>15</v>
      </c>
      <c r="E3" s="447" t="s">
        <v>232</v>
      </c>
      <c r="F3" s="446">
        <v>363883</v>
      </c>
      <c r="G3" s="544" t="s">
        <v>63</v>
      </c>
      <c r="H3" s="545"/>
      <c r="I3" s="546"/>
      <c r="J3" s="572"/>
      <c r="K3" s="573"/>
      <c r="L3" s="572"/>
      <c r="M3" s="587">
        <v>100000</v>
      </c>
      <c r="N3" s="587"/>
      <c r="O3" s="547"/>
      <c r="P3" s="549">
        <v>800000</v>
      </c>
      <c r="Q3" s="548"/>
      <c r="R3" s="547"/>
      <c r="S3" s="547"/>
      <c r="T3" s="547"/>
      <c r="U3" s="549"/>
      <c r="V3" s="548"/>
      <c r="W3" s="547"/>
      <c r="X3" s="547"/>
      <c r="Y3" s="547"/>
      <c r="Z3" s="549"/>
    </row>
    <row r="4" spans="1:27" s="550" customFormat="1" ht="15.95" customHeight="1" x14ac:dyDescent="0.2">
      <c r="A4" s="543"/>
      <c r="B4" s="446"/>
      <c r="C4" s="446"/>
      <c r="D4" s="446"/>
      <c r="E4" s="447"/>
      <c r="F4" s="446"/>
      <c r="G4" s="544"/>
      <c r="H4" s="545"/>
      <c r="I4" s="546"/>
      <c r="J4" s="572"/>
      <c r="K4" s="573"/>
      <c r="L4" s="572"/>
      <c r="M4" s="587"/>
      <c r="N4" s="587"/>
      <c r="O4" s="547"/>
      <c r="P4" s="549"/>
      <c r="Q4" s="548"/>
      <c r="R4" s="547"/>
      <c r="S4" s="547"/>
      <c r="T4" s="547"/>
      <c r="U4" s="549"/>
      <c r="V4" s="548"/>
      <c r="W4" s="547"/>
      <c r="X4" s="547"/>
      <c r="Y4" s="547"/>
      <c r="Z4" s="549"/>
    </row>
    <row r="5" spans="1:27" s="550" customFormat="1" ht="15.95" customHeight="1" x14ac:dyDescent="0.2">
      <c r="A5" s="543" t="s">
        <v>64</v>
      </c>
      <c r="B5" s="446">
        <v>2015</v>
      </c>
      <c r="C5" s="446" t="s">
        <v>65</v>
      </c>
      <c r="D5" s="446">
        <v>15</v>
      </c>
      <c r="E5" s="447" t="s">
        <v>233</v>
      </c>
      <c r="F5" s="446">
        <v>386164</v>
      </c>
      <c r="G5" s="446" t="s">
        <v>66</v>
      </c>
      <c r="H5" s="545"/>
      <c r="I5" s="546"/>
      <c r="J5" s="574"/>
      <c r="K5" s="573"/>
      <c r="L5" s="574"/>
      <c r="M5" s="588"/>
      <c r="N5" s="588"/>
      <c r="O5" s="547">
        <v>100000</v>
      </c>
      <c r="P5" s="549"/>
      <c r="Q5" s="548"/>
      <c r="R5" s="547">
        <v>850000</v>
      </c>
      <c r="S5" s="547"/>
      <c r="T5" s="547"/>
      <c r="U5" s="549"/>
      <c r="V5" s="548"/>
      <c r="W5" s="547"/>
      <c r="X5" s="547"/>
      <c r="Y5" s="547"/>
      <c r="Z5" s="549"/>
      <c r="AA5" s="550" t="s">
        <v>259</v>
      </c>
    </row>
    <row r="6" spans="1:27" s="550" customFormat="1" ht="15.95" customHeight="1" x14ac:dyDescent="0.2">
      <c r="A6" s="543"/>
      <c r="B6" s="551"/>
      <c r="C6" s="551"/>
      <c r="D6" s="551"/>
      <c r="E6" s="447"/>
      <c r="F6" s="446"/>
      <c r="G6" s="446">
        <v>358005</v>
      </c>
      <c r="H6" s="545"/>
      <c r="I6" s="546"/>
      <c r="J6" s="574"/>
      <c r="K6" s="573"/>
      <c r="L6" s="574"/>
      <c r="M6" s="588"/>
      <c r="N6" s="588"/>
      <c r="O6" s="547"/>
      <c r="P6" s="549"/>
      <c r="Q6" s="548"/>
      <c r="R6" s="547"/>
      <c r="S6" s="547"/>
      <c r="T6" s="547"/>
      <c r="U6" s="549"/>
      <c r="V6" s="548"/>
      <c r="W6" s="547"/>
      <c r="X6" s="547"/>
      <c r="Y6" s="547"/>
      <c r="Z6" s="549"/>
    </row>
    <row r="7" spans="1:27" s="550" customFormat="1" ht="15.95" customHeight="1" x14ac:dyDescent="0.2">
      <c r="A7" s="543" t="s">
        <v>67</v>
      </c>
      <c r="B7" s="551">
        <v>2018</v>
      </c>
      <c r="C7" s="551" t="s">
        <v>68</v>
      </c>
      <c r="D7" s="551">
        <v>15</v>
      </c>
      <c r="E7" s="447" t="s">
        <v>234</v>
      </c>
      <c r="F7" s="446">
        <v>384542</v>
      </c>
      <c r="G7" s="446" t="s">
        <v>69</v>
      </c>
      <c r="H7" s="545" t="s">
        <v>70</v>
      </c>
      <c r="I7" s="546"/>
      <c r="J7" s="574">
        <v>48572</v>
      </c>
      <c r="K7" s="573">
        <v>48572</v>
      </c>
      <c r="L7" s="574">
        <v>48572</v>
      </c>
      <c r="M7" s="588">
        <v>48572</v>
      </c>
      <c r="N7" s="588"/>
      <c r="O7" s="547"/>
      <c r="P7" s="549"/>
      <c r="Q7" s="548">
        <v>100000</v>
      </c>
      <c r="R7" s="547"/>
      <c r="S7" s="547"/>
      <c r="T7" s="547">
        <v>850000</v>
      </c>
      <c r="U7" s="549"/>
      <c r="V7" s="548"/>
      <c r="W7" s="547"/>
      <c r="X7" s="547"/>
      <c r="Y7" s="547"/>
      <c r="Z7" s="549"/>
      <c r="AA7" s="550" t="s">
        <v>260</v>
      </c>
    </row>
    <row r="8" spans="1:27" s="550" customFormat="1" ht="15.95" customHeight="1" x14ac:dyDescent="0.2">
      <c r="A8" s="543"/>
      <c r="B8" s="551"/>
      <c r="C8" s="551"/>
      <c r="D8" s="551"/>
      <c r="E8" s="447"/>
      <c r="F8" s="446"/>
      <c r="G8" s="446">
        <v>291429</v>
      </c>
      <c r="H8" s="545" t="s">
        <v>71</v>
      </c>
      <c r="I8" s="546"/>
      <c r="J8" s="574">
        <v>4138</v>
      </c>
      <c r="K8" s="573">
        <v>3109</v>
      </c>
      <c r="L8" s="574">
        <v>2065</v>
      </c>
      <c r="M8" s="588">
        <v>1035</v>
      </c>
      <c r="N8" s="588"/>
      <c r="O8" s="547"/>
      <c r="P8" s="549"/>
      <c r="Q8" s="548"/>
      <c r="R8" s="547"/>
      <c r="S8" s="547"/>
      <c r="T8" s="547"/>
      <c r="U8" s="549"/>
      <c r="V8" s="548"/>
      <c r="W8" s="547"/>
      <c r="X8" s="547"/>
      <c r="Y8" s="547"/>
      <c r="Z8" s="549"/>
    </row>
    <row r="9" spans="1:27" s="550" customFormat="1" ht="15.95" customHeight="1" x14ac:dyDescent="0.2">
      <c r="A9" s="552" t="s">
        <v>258</v>
      </c>
      <c r="B9" s="446">
        <v>2005</v>
      </c>
      <c r="C9" s="446" t="s">
        <v>72</v>
      </c>
      <c r="D9" s="446">
        <v>15</v>
      </c>
      <c r="E9" s="447" t="s">
        <v>230</v>
      </c>
      <c r="F9" s="446">
        <v>199534</v>
      </c>
      <c r="G9" s="446" t="s">
        <v>73</v>
      </c>
      <c r="H9" s="545" t="s">
        <v>74</v>
      </c>
      <c r="I9" s="546"/>
      <c r="J9" s="572">
        <v>10000</v>
      </c>
      <c r="K9" s="575">
        <v>110000</v>
      </c>
      <c r="L9" s="572">
        <v>10000</v>
      </c>
      <c r="M9" s="587">
        <v>10000</v>
      </c>
      <c r="N9" s="587">
        <v>600000</v>
      </c>
      <c r="O9" s="547"/>
      <c r="P9" s="549"/>
      <c r="Q9" s="548"/>
      <c r="R9" s="547"/>
      <c r="S9" s="547"/>
      <c r="T9" s="547"/>
      <c r="U9" s="549"/>
      <c r="V9" s="548"/>
      <c r="W9" s="547"/>
      <c r="X9" s="547"/>
      <c r="Y9" s="547">
        <v>100000</v>
      </c>
      <c r="Z9" s="549"/>
      <c r="AA9" s="550" t="s">
        <v>261</v>
      </c>
    </row>
    <row r="10" spans="1:27" s="550" customFormat="1" ht="15.95" customHeight="1" x14ac:dyDescent="0.2">
      <c r="A10" s="553"/>
      <c r="B10" s="551"/>
      <c r="C10" s="551"/>
      <c r="D10" s="551"/>
      <c r="E10" s="447"/>
      <c r="F10" s="446"/>
      <c r="G10" s="551">
        <v>154471</v>
      </c>
      <c r="H10" s="545" t="s">
        <v>75</v>
      </c>
      <c r="I10" s="546"/>
      <c r="J10" s="572">
        <v>965</v>
      </c>
      <c r="K10" s="575">
        <v>517</v>
      </c>
      <c r="L10" s="572">
        <v>126</v>
      </c>
      <c r="M10" s="587">
        <v>-65</v>
      </c>
      <c r="N10" s="587"/>
      <c r="O10" s="547"/>
      <c r="P10" s="549"/>
      <c r="Q10" s="548"/>
      <c r="R10" s="547"/>
      <c r="S10" s="547"/>
      <c r="T10" s="547"/>
      <c r="U10" s="549"/>
      <c r="V10" s="548"/>
      <c r="W10" s="547"/>
      <c r="X10" s="547"/>
      <c r="Y10" s="547"/>
      <c r="Z10" s="549"/>
    </row>
    <row r="11" spans="1:27" s="550" customFormat="1" ht="15.95" customHeight="1" x14ac:dyDescent="0.2">
      <c r="A11" s="543" t="s">
        <v>76</v>
      </c>
      <c r="B11" s="551">
        <v>2009</v>
      </c>
      <c r="C11" s="551" t="s">
        <v>77</v>
      </c>
      <c r="D11" s="551">
        <v>10</v>
      </c>
      <c r="E11" s="447" t="s">
        <v>231</v>
      </c>
      <c r="F11" s="446">
        <v>52236</v>
      </c>
      <c r="G11" s="446" t="s">
        <v>63</v>
      </c>
      <c r="H11" s="545"/>
      <c r="I11" s="546"/>
      <c r="J11" s="572">
        <v>0</v>
      </c>
      <c r="K11" s="575">
        <v>0</v>
      </c>
      <c r="L11" s="572">
        <v>267230</v>
      </c>
      <c r="M11" s="587"/>
      <c r="N11" s="587"/>
      <c r="O11" s="547"/>
      <c r="P11" s="549"/>
      <c r="Q11" s="548"/>
      <c r="R11" s="547"/>
      <c r="S11" s="547"/>
      <c r="T11" s="547" t="s">
        <v>23</v>
      </c>
      <c r="U11" s="549"/>
      <c r="V11" s="548">
        <v>300000</v>
      </c>
      <c r="W11" s="547"/>
      <c r="X11" s="547"/>
      <c r="Y11" s="547"/>
      <c r="Z11" s="549"/>
    </row>
    <row r="12" spans="1:27" ht="15.95" customHeight="1" x14ac:dyDescent="0.2">
      <c r="A12" s="554"/>
      <c r="B12" s="10"/>
      <c r="C12" s="10"/>
      <c r="D12" s="10"/>
      <c r="E12" s="4"/>
      <c r="F12" s="3"/>
      <c r="G12" s="3"/>
      <c r="H12" s="65"/>
      <c r="I12" s="555"/>
      <c r="J12" s="560"/>
      <c r="K12" s="561"/>
      <c r="L12" s="560"/>
      <c r="M12" s="559"/>
      <c r="N12" s="559"/>
      <c r="O12" s="22"/>
      <c r="P12" s="557"/>
      <c r="Q12" s="556"/>
      <c r="R12" s="22"/>
      <c r="S12" s="22"/>
      <c r="T12" s="22"/>
      <c r="U12" s="557"/>
      <c r="V12" s="556"/>
      <c r="W12" s="22"/>
      <c r="X12" s="22"/>
      <c r="Y12" s="22"/>
      <c r="Z12" s="557"/>
    </row>
    <row r="13" spans="1:27" ht="15.95" customHeight="1" x14ac:dyDescent="0.2">
      <c r="A13" s="554" t="s">
        <v>78</v>
      </c>
      <c r="B13" s="10">
        <v>2020</v>
      </c>
      <c r="C13" s="10" t="s">
        <v>48</v>
      </c>
      <c r="D13" s="10">
        <v>10</v>
      </c>
      <c r="E13" s="4"/>
      <c r="F13" s="3">
        <v>19480</v>
      </c>
      <c r="G13" s="3" t="s">
        <v>37</v>
      </c>
      <c r="H13" s="65"/>
      <c r="I13" s="555"/>
      <c r="J13" s="560"/>
      <c r="K13" s="561"/>
      <c r="L13" s="560"/>
      <c r="M13" s="559"/>
      <c r="N13" s="559"/>
      <c r="O13" s="22"/>
      <c r="P13" s="557"/>
      <c r="Q13" s="556"/>
      <c r="R13" s="22">
        <v>20000</v>
      </c>
      <c r="S13" s="22"/>
      <c r="T13" s="22"/>
      <c r="U13" s="557"/>
      <c r="V13" s="556"/>
      <c r="W13" s="22"/>
      <c r="X13" s="22"/>
      <c r="Y13" s="22"/>
      <c r="Z13" s="557"/>
    </row>
    <row r="14" spans="1:27" ht="15.95" customHeight="1" x14ac:dyDescent="0.2">
      <c r="A14" s="554"/>
      <c r="B14" s="10"/>
      <c r="C14" s="10"/>
      <c r="D14" s="10"/>
      <c r="E14" s="4"/>
      <c r="F14" s="3"/>
      <c r="G14" s="3"/>
      <c r="H14" s="65"/>
      <c r="I14" s="555"/>
      <c r="J14" s="560"/>
      <c r="K14" s="561"/>
      <c r="L14" s="560"/>
      <c r="M14" s="559"/>
      <c r="N14" s="559"/>
      <c r="O14" s="22"/>
      <c r="P14" s="557"/>
      <c r="Q14" s="556"/>
      <c r="R14" s="22"/>
      <c r="S14" s="22"/>
      <c r="T14" s="22"/>
      <c r="U14" s="557"/>
      <c r="V14" s="556"/>
      <c r="W14" s="22"/>
      <c r="X14" s="22"/>
      <c r="Y14" s="22"/>
      <c r="Z14" s="557"/>
    </row>
    <row r="15" spans="1:27" ht="15.95" customHeight="1" x14ac:dyDescent="0.2">
      <c r="A15" s="554" t="s">
        <v>79</v>
      </c>
      <c r="B15" s="10">
        <v>2004</v>
      </c>
      <c r="C15" s="10" t="s">
        <v>80</v>
      </c>
      <c r="D15" s="10">
        <v>15</v>
      </c>
      <c r="E15" s="189" t="s">
        <v>81</v>
      </c>
      <c r="F15" s="3"/>
      <c r="G15" s="3" t="s">
        <v>37</v>
      </c>
      <c r="H15" s="65"/>
      <c r="I15" s="555"/>
      <c r="J15" s="560"/>
      <c r="K15" s="561">
        <v>25000</v>
      </c>
      <c r="L15" s="560"/>
      <c r="M15" s="559"/>
      <c r="N15" s="559"/>
      <c r="O15" s="22"/>
      <c r="P15" s="557"/>
      <c r="Q15" s="556"/>
      <c r="R15" s="22"/>
      <c r="S15" s="22"/>
      <c r="T15" s="22"/>
      <c r="U15" s="557"/>
      <c r="V15" s="556"/>
      <c r="W15" s="22"/>
      <c r="X15" s="22"/>
      <c r="Y15" s="22"/>
      <c r="Z15" s="557"/>
    </row>
    <row r="16" spans="1:27" ht="15.95" customHeight="1" x14ac:dyDescent="0.2">
      <c r="A16" s="554"/>
      <c r="B16" s="10"/>
      <c r="C16" s="10"/>
      <c r="D16" s="10"/>
      <c r="E16" s="4"/>
      <c r="F16" s="3"/>
      <c r="G16" s="3"/>
      <c r="H16" s="65"/>
      <c r="I16" s="555"/>
      <c r="J16" s="560"/>
      <c r="K16" s="561"/>
      <c r="L16" s="560"/>
      <c r="M16" s="559"/>
      <c r="N16" s="559"/>
      <c r="O16" s="22"/>
      <c r="P16" s="557"/>
      <c r="Q16" s="556"/>
      <c r="R16" s="22"/>
      <c r="S16" s="22"/>
      <c r="T16" s="22"/>
      <c r="U16" s="557"/>
      <c r="V16" s="556"/>
      <c r="W16" s="22"/>
      <c r="X16" s="22"/>
      <c r="Y16" s="22"/>
      <c r="Z16" s="557"/>
    </row>
    <row r="17" spans="1:26" ht="15.95" customHeight="1" x14ac:dyDescent="0.2">
      <c r="A17" s="554" t="s">
        <v>82</v>
      </c>
      <c r="B17" s="10">
        <v>2009</v>
      </c>
      <c r="C17" s="10" t="s">
        <v>77</v>
      </c>
      <c r="D17" s="10">
        <v>15</v>
      </c>
      <c r="E17" s="189" t="s">
        <v>83</v>
      </c>
      <c r="F17" s="3"/>
      <c r="G17" s="3" t="s">
        <v>37</v>
      </c>
      <c r="H17" s="65"/>
      <c r="I17" s="555"/>
      <c r="J17" s="560"/>
      <c r="K17" s="561"/>
      <c r="L17" s="560"/>
      <c r="M17" s="559"/>
      <c r="N17" s="559">
        <v>45000</v>
      </c>
      <c r="O17" s="22"/>
      <c r="P17" s="557"/>
      <c r="Q17" s="556"/>
      <c r="R17" s="22"/>
      <c r="S17" s="22"/>
      <c r="T17" s="22"/>
      <c r="U17" s="557"/>
      <c r="V17" s="556"/>
      <c r="W17" s="22"/>
      <c r="X17" s="22"/>
      <c r="Y17" s="22"/>
      <c r="Z17" s="557"/>
    </row>
    <row r="18" spans="1:26" ht="15.95" customHeight="1" x14ac:dyDescent="0.2">
      <c r="A18" s="554"/>
      <c r="B18" s="10"/>
      <c r="C18" s="10"/>
      <c r="D18" s="10"/>
      <c r="E18" s="4"/>
      <c r="F18" s="3"/>
      <c r="G18" s="3"/>
      <c r="H18" s="65"/>
      <c r="I18" s="555"/>
      <c r="J18" s="560"/>
      <c r="K18" s="561"/>
      <c r="L18" s="560"/>
      <c r="M18" s="559"/>
      <c r="N18" s="559"/>
      <c r="O18" s="22"/>
      <c r="P18" s="557"/>
      <c r="Q18" s="556"/>
      <c r="R18" s="22"/>
      <c r="S18" s="22"/>
      <c r="T18" s="22"/>
      <c r="U18" s="557"/>
      <c r="V18" s="556"/>
      <c r="W18" s="22"/>
      <c r="X18" s="22"/>
      <c r="Y18" s="22"/>
      <c r="Z18" s="557"/>
    </row>
    <row r="19" spans="1:26" ht="15.95" customHeight="1" x14ac:dyDescent="0.2">
      <c r="A19" s="554" t="s">
        <v>84</v>
      </c>
      <c r="B19" s="10">
        <v>2021</v>
      </c>
      <c r="C19" s="10" t="s">
        <v>48</v>
      </c>
      <c r="D19" s="10">
        <v>15</v>
      </c>
      <c r="E19" s="189" t="s">
        <v>85</v>
      </c>
      <c r="F19" s="3"/>
      <c r="G19" s="3"/>
      <c r="H19" s="65"/>
      <c r="I19" s="555"/>
      <c r="J19" s="560"/>
      <c r="K19" s="561"/>
      <c r="L19" s="560"/>
      <c r="M19" s="559"/>
      <c r="N19" s="559"/>
      <c r="O19" s="22"/>
      <c r="P19" s="557"/>
      <c r="Q19" s="556"/>
      <c r="R19" s="22"/>
      <c r="S19" s="22"/>
      <c r="T19" s="22"/>
      <c r="U19" s="557"/>
      <c r="V19" s="556"/>
      <c r="W19" s="22">
        <v>25000</v>
      </c>
      <c r="X19" s="22"/>
      <c r="Y19" s="22"/>
      <c r="Z19" s="557"/>
    </row>
    <row r="20" spans="1:26" ht="15.95" customHeight="1" x14ac:dyDescent="0.2">
      <c r="A20" s="554"/>
      <c r="B20" s="10"/>
      <c r="C20" s="10"/>
      <c r="D20" s="10"/>
      <c r="E20" s="4"/>
      <c r="F20" s="3"/>
      <c r="G20" s="3"/>
      <c r="H20" s="65"/>
      <c r="I20" s="555"/>
      <c r="J20" s="560"/>
      <c r="K20" s="561"/>
      <c r="L20" s="560"/>
      <c r="M20" s="559"/>
      <c r="N20" s="559"/>
      <c r="O20" s="22"/>
      <c r="P20" s="557"/>
      <c r="Q20" s="556"/>
      <c r="R20" s="22"/>
      <c r="S20" s="22"/>
      <c r="T20" s="22"/>
      <c r="U20" s="557"/>
      <c r="V20" s="556"/>
      <c r="W20" s="22"/>
      <c r="X20" s="22"/>
      <c r="Y20" s="22"/>
      <c r="Z20" s="557"/>
    </row>
    <row r="21" spans="1:26" ht="15.95" customHeight="1" x14ac:dyDescent="0.2">
      <c r="A21" s="554" t="s">
        <v>217</v>
      </c>
      <c r="B21" s="10"/>
      <c r="C21" s="10"/>
      <c r="D21" s="10">
        <v>7</v>
      </c>
      <c r="E21" s="4"/>
      <c r="F21" s="3">
        <v>9150</v>
      </c>
      <c r="G21" s="3" t="s">
        <v>142</v>
      </c>
      <c r="H21" s="65"/>
      <c r="I21" s="555"/>
      <c r="J21" s="560">
        <v>9150</v>
      </c>
      <c r="K21" s="561"/>
      <c r="L21" s="560"/>
      <c r="M21" s="559"/>
      <c r="N21" s="559"/>
      <c r="O21" s="22"/>
      <c r="P21" s="557"/>
      <c r="Q21" s="556"/>
      <c r="R21" s="22"/>
      <c r="S21" s="22"/>
      <c r="T21" s="22"/>
      <c r="U21" s="557"/>
      <c r="V21" s="556"/>
      <c r="W21" s="22"/>
      <c r="X21" s="22"/>
      <c r="Y21" s="22"/>
      <c r="Z21" s="557"/>
    </row>
    <row r="22" spans="1:26" ht="15.95" customHeight="1" x14ac:dyDescent="0.2">
      <c r="A22" s="554"/>
      <c r="B22" s="10"/>
      <c r="C22" s="10"/>
      <c r="D22" s="10"/>
      <c r="E22" s="4"/>
      <c r="F22" s="3"/>
      <c r="G22" s="3"/>
      <c r="H22" s="65"/>
      <c r="I22" s="555"/>
      <c r="J22" s="560"/>
      <c r="K22" s="561"/>
      <c r="L22" s="560"/>
      <c r="M22" s="559"/>
      <c r="N22" s="559"/>
      <c r="O22" s="22"/>
      <c r="P22" s="557"/>
      <c r="Q22" s="556"/>
      <c r="R22" s="22"/>
      <c r="S22" s="22"/>
      <c r="T22" s="22"/>
      <c r="U22" s="557"/>
      <c r="V22" s="556"/>
      <c r="W22" s="22"/>
      <c r="X22" s="22"/>
      <c r="Y22" s="22"/>
      <c r="Z22" s="557"/>
    </row>
    <row r="23" spans="1:26" ht="15.95" customHeight="1" x14ac:dyDescent="0.2">
      <c r="A23" s="554" t="s">
        <v>218</v>
      </c>
      <c r="B23" s="10"/>
      <c r="C23" s="10"/>
      <c r="D23" s="10"/>
      <c r="E23" s="4"/>
      <c r="F23" s="3">
        <v>8400</v>
      </c>
      <c r="G23" s="3" t="s">
        <v>142</v>
      </c>
      <c r="H23" s="65"/>
      <c r="I23" s="555"/>
      <c r="J23" s="560">
        <v>8400</v>
      </c>
      <c r="K23" s="561"/>
      <c r="L23" s="560"/>
      <c r="M23" s="559"/>
      <c r="N23" s="559"/>
      <c r="O23" s="22"/>
      <c r="P23" s="557"/>
      <c r="Q23" s="556"/>
      <c r="R23" s="22"/>
      <c r="S23" s="22"/>
      <c r="T23" s="22"/>
      <c r="U23" s="557"/>
      <c r="V23" s="556"/>
      <c r="W23" s="22"/>
      <c r="X23" s="22"/>
      <c r="Y23" s="22"/>
      <c r="Z23" s="557"/>
    </row>
    <row r="24" spans="1:26" ht="15.95" customHeight="1" x14ac:dyDescent="0.2">
      <c r="A24" s="554"/>
      <c r="B24" s="10"/>
      <c r="C24" s="10"/>
      <c r="D24" s="10"/>
      <c r="E24" s="4"/>
      <c r="F24" s="3"/>
      <c r="G24" s="3"/>
      <c r="H24" s="65"/>
      <c r="I24" s="555"/>
      <c r="J24" s="560"/>
      <c r="K24" s="561"/>
      <c r="L24" s="560"/>
      <c r="M24" s="559"/>
      <c r="N24" s="559"/>
      <c r="O24" s="22"/>
      <c r="P24" s="557"/>
      <c r="Q24" s="556"/>
      <c r="R24" s="22"/>
      <c r="S24" s="22"/>
      <c r="T24" s="22"/>
      <c r="U24" s="557"/>
      <c r="V24" s="556"/>
      <c r="W24" s="22"/>
      <c r="X24" s="22"/>
      <c r="Y24" s="22"/>
      <c r="Z24" s="557"/>
    </row>
    <row r="25" spans="1:26" ht="15.95" customHeight="1" x14ac:dyDescent="0.2">
      <c r="A25" s="558" t="s">
        <v>86</v>
      </c>
      <c r="B25" s="10">
        <v>2005</v>
      </c>
      <c r="C25" s="10" t="s">
        <v>80</v>
      </c>
      <c r="D25" s="10">
        <v>15</v>
      </c>
      <c r="E25" s="189" t="s">
        <v>87</v>
      </c>
      <c r="F25" s="3" t="s">
        <v>23</v>
      </c>
      <c r="G25" s="3" t="s">
        <v>37</v>
      </c>
      <c r="H25" s="65"/>
      <c r="I25" s="555"/>
      <c r="J25" s="560">
        <v>45729</v>
      </c>
      <c r="K25" s="561"/>
      <c r="L25" s="560"/>
      <c r="M25" s="559"/>
      <c r="N25" s="559"/>
      <c r="O25" s="22"/>
      <c r="P25" s="557"/>
      <c r="Q25" s="556"/>
      <c r="R25" s="22"/>
      <c r="S25" s="22"/>
      <c r="T25" s="22"/>
      <c r="U25" s="557"/>
      <c r="V25" s="556"/>
      <c r="W25" s="22"/>
      <c r="X25" s="22"/>
      <c r="Y25" s="22"/>
      <c r="Z25" s="557"/>
    </row>
    <row r="26" spans="1:26" ht="15.95" customHeight="1" x14ac:dyDescent="0.2">
      <c r="A26" s="161"/>
      <c r="B26" s="10"/>
      <c r="C26" s="10"/>
      <c r="D26" s="10"/>
      <c r="E26" s="4"/>
      <c r="F26" s="3"/>
      <c r="G26" s="3"/>
      <c r="H26" s="65"/>
      <c r="I26" s="555"/>
      <c r="J26" s="560"/>
      <c r="K26" s="561"/>
      <c r="L26" s="560"/>
      <c r="M26" s="559"/>
      <c r="N26" s="559"/>
      <c r="O26" s="22"/>
      <c r="P26" s="557"/>
      <c r="Q26" s="556"/>
      <c r="R26" s="22"/>
      <c r="S26" s="22"/>
      <c r="T26" s="22"/>
      <c r="U26" s="557"/>
      <c r="V26" s="556"/>
      <c r="W26" s="22"/>
      <c r="X26" s="22"/>
      <c r="Y26" s="22"/>
      <c r="Z26" s="557"/>
    </row>
    <row r="27" spans="1:26" ht="15.95" customHeight="1" x14ac:dyDescent="0.2">
      <c r="A27" s="161" t="s">
        <v>294</v>
      </c>
      <c r="B27" s="10"/>
      <c r="C27" s="10"/>
      <c r="D27" s="10"/>
      <c r="E27" s="4"/>
      <c r="F27" s="3"/>
      <c r="G27" s="3"/>
      <c r="H27" s="65"/>
      <c r="I27" s="555"/>
      <c r="J27" s="560"/>
      <c r="K27" s="561"/>
      <c r="L27" s="560"/>
      <c r="M27" s="559"/>
      <c r="N27" s="559"/>
      <c r="O27" s="22"/>
      <c r="P27" s="557"/>
      <c r="Q27" s="556"/>
      <c r="R27" s="22"/>
      <c r="S27" s="22"/>
      <c r="T27" s="22"/>
      <c r="U27" s="557"/>
      <c r="V27" s="556"/>
      <c r="W27" s="22"/>
      <c r="X27" s="22"/>
      <c r="Y27" s="22"/>
      <c r="Z27" s="557"/>
    </row>
    <row r="28" spans="1:26" ht="15.95" customHeight="1" x14ac:dyDescent="0.2">
      <c r="A28" s="161" t="s">
        <v>295</v>
      </c>
      <c r="B28" s="10"/>
      <c r="C28" s="10"/>
      <c r="D28" s="10">
        <v>15</v>
      </c>
      <c r="E28" s="189" t="s">
        <v>88</v>
      </c>
      <c r="F28" s="3" t="s">
        <v>89</v>
      </c>
      <c r="G28" s="3" t="s">
        <v>90</v>
      </c>
      <c r="H28" s="65"/>
      <c r="I28" s="555"/>
      <c r="J28" s="560">
        <v>18000</v>
      </c>
      <c r="K28" s="561">
        <v>18000</v>
      </c>
      <c r="L28" s="560">
        <v>18000</v>
      </c>
      <c r="M28" s="559">
        <v>10000</v>
      </c>
      <c r="N28" s="559">
        <v>10000</v>
      </c>
      <c r="O28" s="559">
        <v>10000</v>
      </c>
      <c r="P28" s="561">
        <v>20000</v>
      </c>
      <c r="Q28" s="560">
        <v>10000</v>
      </c>
      <c r="R28" s="559">
        <v>10000</v>
      </c>
      <c r="S28" s="559">
        <v>10000</v>
      </c>
      <c r="T28" s="559">
        <v>10000</v>
      </c>
      <c r="U28" s="561">
        <v>10000</v>
      </c>
      <c r="V28" s="560">
        <v>20000</v>
      </c>
      <c r="W28" s="559">
        <v>10000</v>
      </c>
      <c r="X28" s="559">
        <v>10000</v>
      </c>
      <c r="Y28" s="559">
        <v>10000</v>
      </c>
      <c r="Z28" s="561">
        <v>10000</v>
      </c>
    </row>
    <row r="29" spans="1:26" ht="15.95" customHeight="1" x14ac:dyDescent="0.2">
      <c r="A29" s="161" t="s">
        <v>296</v>
      </c>
      <c r="B29" s="10"/>
      <c r="C29" s="10"/>
      <c r="D29" s="10">
        <v>15</v>
      </c>
      <c r="E29" s="189" t="s">
        <v>91</v>
      </c>
      <c r="F29" s="3" t="s">
        <v>92</v>
      </c>
      <c r="G29" s="3" t="s">
        <v>90</v>
      </c>
      <c r="H29" s="65"/>
      <c r="I29" s="555"/>
      <c r="J29" s="560">
        <v>9000</v>
      </c>
      <c r="K29" s="561">
        <v>9000</v>
      </c>
      <c r="L29" s="560">
        <v>4500</v>
      </c>
      <c r="M29" s="559">
        <v>4500</v>
      </c>
      <c r="N29" s="559">
        <v>4500</v>
      </c>
      <c r="O29" s="559">
        <v>4500</v>
      </c>
      <c r="P29" s="561">
        <v>9000</v>
      </c>
      <c r="Q29" s="560">
        <v>4500</v>
      </c>
      <c r="R29" s="559">
        <v>4500</v>
      </c>
      <c r="S29" s="559">
        <v>4500</v>
      </c>
      <c r="T29" s="559">
        <v>4500</v>
      </c>
      <c r="U29" s="561">
        <v>4500</v>
      </c>
      <c r="V29" s="560">
        <v>9000</v>
      </c>
      <c r="W29" s="559">
        <v>4500</v>
      </c>
      <c r="X29" s="559">
        <v>4500</v>
      </c>
      <c r="Y29" s="559">
        <v>4500</v>
      </c>
      <c r="Z29" s="561">
        <v>4500</v>
      </c>
    </row>
    <row r="30" spans="1:26" ht="15.95" customHeight="1" x14ac:dyDescent="0.2">
      <c r="A30" s="161" t="s">
        <v>297</v>
      </c>
      <c r="B30" s="10"/>
      <c r="C30" s="10"/>
      <c r="D30" s="10">
        <v>10</v>
      </c>
      <c r="E30" s="189" t="s">
        <v>224</v>
      </c>
      <c r="F30" s="8">
        <v>4000</v>
      </c>
      <c r="G30" s="3" t="s">
        <v>90</v>
      </c>
      <c r="H30" s="65"/>
      <c r="I30" s="555"/>
      <c r="J30" s="560">
        <v>12000</v>
      </c>
      <c r="K30" s="561">
        <v>8000</v>
      </c>
      <c r="L30" s="560">
        <v>8000</v>
      </c>
      <c r="M30" s="559">
        <v>8000</v>
      </c>
      <c r="N30" s="559">
        <v>8000</v>
      </c>
      <c r="O30" s="559">
        <v>8000</v>
      </c>
      <c r="P30" s="561">
        <v>8000</v>
      </c>
      <c r="Q30" s="560">
        <v>8000</v>
      </c>
      <c r="R30" s="559">
        <v>8000</v>
      </c>
      <c r="S30" s="559">
        <v>8000</v>
      </c>
      <c r="T30" s="559">
        <v>8000</v>
      </c>
      <c r="U30" s="561">
        <v>8000</v>
      </c>
      <c r="V30" s="560">
        <v>8000</v>
      </c>
      <c r="W30" s="559">
        <v>8000</v>
      </c>
      <c r="X30" s="559">
        <v>8000</v>
      </c>
      <c r="Y30" s="559">
        <v>8000</v>
      </c>
      <c r="Z30" s="561">
        <v>8000</v>
      </c>
    </row>
    <row r="31" spans="1:26" ht="15.95" customHeight="1" x14ac:dyDescent="0.2">
      <c r="A31" s="161"/>
      <c r="B31" s="10"/>
      <c r="C31" s="10"/>
      <c r="D31" s="10"/>
      <c r="E31" s="4"/>
      <c r="F31" s="8"/>
      <c r="G31" s="3"/>
      <c r="H31" s="555"/>
      <c r="I31" s="555"/>
      <c r="J31" s="560"/>
      <c r="K31" s="561"/>
      <c r="L31" s="560"/>
      <c r="M31" s="559"/>
      <c r="N31" s="559"/>
      <c r="O31" s="22"/>
      <c r="P31" s="557"/>
      <c r="Q31" s="556"/>
      <c r="R31" s="22"/>
      <c r="S31" s="22"/>
      <c r="T31" s="22"/>
      <c r="U31" s="557"/>
      <c r="V31" s="556"/>
      <c r="W31" s="22"/>
      <c r="X31" s="22"/>
      <c r="Y31" s="22"/>
      <c r="Z31" s="557"/>
    </row>
    <row r="32" spans="1:26" ht="15.95" customHeight="1" x14ac:dyDescent="0.2">
      <c r="A32" s="562" t="s">
        <v>227</v>
      </c>
      <c r="B32" s="563"/>
      <c r="C32" s="563"/>
      <c r="D32" s="563"/>
      <c r="E32" s="564"/>
      <c r="F32" s="8"/>
      <c r="G32" s="8"/>
      <c r="H32" s="565"/>
      <c r="I32" s="565"/>
      <c r="J32" s="576"/>
      <c r="K32" s="577"/>
      <c r="L32" s="576"/>
      <c r="M32" s="589"/>
      <c r="N32" s="589"/>
      <c r="O32" s="114"/>
      <c r="P32" s="567"/>
      <c r="Q32" s="566"/>
      <c r="R32" s="114"/>
      <c r="S32" s="114"/>
      <c r="T32" s="114"/>
      <c r="U32" s="567"/>
      <c r="V32" s="556"/>
      <c r="W32" s="22"/>
      <c r="X32" s="22"/>
      <c r="Y32" s="22"/>
      <c r="Z32" s="557"/>
    </row>
    <row r="33" spans="1:27" ht="15.95" customHeight="1" x14ac:dyDescent="0.2">
      <c r="A33" s="562" t="s">
        <v>290</v>
      </c>
      <c r="B33" s="563"/>
      <c r="C33" s="563"/>
      <c r="D33" s="563"/>
      <c r="E33" s="564"/>
      <c r="F33" s="8"/>
      <c r="G33" s="8"/>
      <c r="H33" s="565"/>
      <c r="I33" s="565"/>
      <c r="J33" s="576"/>
      <c r="K33" s="577">
        <v>5000</v>
      </c>
      <c r="L33" s="576"/>
      <c r="M33" s="589"/>
      <c r="N33" s="589"/>
      <c r="O33" s="114"/>
      <c r="P33" s="567"/>
      <c r="Q33" s="566"/>
      <c r="R33" s="114"/>
      <c r="S33" s="114"/>
      <c r="T33" s="114"/>
      <c r="U33" s="567"/>
      <c r="V33" s="566"/>
      <c r="W33" s="114"/>
      <c r="X33" s="114"/>
      <c r="Y33" s="114"/>
      <c r="Z33" s="567"/>
    </row>
    <row r="34" spans="1:27" ht="15.95" customHeight="1" x14ac:dyDescent="0.2">
      <c r="A34" s="562" t="s">
        <v>291</v>
      </c>
      <c r="B34" s="563"/>
      <c r="C34" s="563"/>
      <c r="D34" s="563"/>
      <c r="E34" s="564"/>
      <c r="F34" s="8"/>
      <c r="G34" s="8"/>
      <c r="H34" s="565"/>
      <c r="I34" s="565"/>
      <c r="J34" s="576"/>
      <c r="K34" s="577"/>
      <c r="L34" s="576"/>
      <c r="M34" s="589"/>
      <c r="N34" s="589">
        <v>45000</v>
      </c>
      <c r="O34" s="114"/>
      <c r="P34" s="567"/>
      <c r="Q34" s="566"/>
      <c r="R34" s="114"/>
      <c r="S34" s="114"/>
      <c r="T34" s="114"/>
      <c r="U34" s="567"/>
      <c r="V34" s="566"/>
      <c r="W34" s="114"/>
      <c r="X34" s="114"/>
      <c r="Y34" s="114"/>
      <c r="Z34" s="567"/>
    </row>
    <row r="35" spans="1:27" ht="15.95" customHeight="1" x14ac:dyDescent="0.2">
      <c r="A35" s="562" t="s">
        <v>292</v>
      </c>
      <c r="B35" s="563"/>
      <c r="C35" s="563"/>
      <c r="D35" s="563"/>
      <c r="E35" s="564"/>
      <c r="F35" s="8"/>
      <c r="G35" s="8"/>
      <c r="H35" s="565"/>
      <c r="I35" s="565"/>
      <c r="J35" s="576"/>
      <c r="K35" s="577"/>
      <c r="L35" s="576"/>
      <c r="M35" s="589"/>
      <c r="N35" s="589"/>
      <c r="O35" s="114"/>
      <c r="P35" s="567">
        <v>400000</v>
      </c>
      <c r="Q35" s="566"/>
      <c r="R35" s="114"/>
      <c r="S35" s="114"/>
      <c r="T35" s="114"/>
      <c r="U35" s="567"/>
      <c r="V35" s="566"/>
      <c r="W35" s="114"/>
      <c r="X35" s="114"/>
      <c r="Y35" s="114"/>
      <c r="Z35" s="567"/>
    </row>
    <row r="36" spans="1:27" ht="15.95" customHeight="1" thickBot="1" x14ac:dyDescent="0.25">
      <c r="A36" s="562"/>
      <c r="B36" s="563"/>
      <c r="C36" s="563"/>
      <c r="D36" s="563"/>
      <c r="E36" s="564"/>
      <c r="F36" s="8"/>
      <c r="G36" s="8"/>
      <c r="H36" s="565"/>
      <c r="I36" s="565"/>
      <c r="J36" s="576"/>
      <c r="K36" s="577"/>
      <c r="L36" s="576"/>
      <c r="M36" s="589"/>
      <c r="N36" s="589"/>
      <c r="O36" s="114"/>
      <c r="P36" s="567"/>
      <c r="Q36" s="566"/>
      <c r="R36" s="114"/>
      <c r="S36" s="114"/>
      <c r="T36" s="114"/>
      <c r="U36" s="567"/>
      <c r="V36" s="566"/>
      <c r="W36" s="114"/>
      <c r="X36" s="114"/>
      <c r="Y36" s="114"/>
      <c r="Z36" s="567"/>
    </row>
    <row r="37" spans="1:27" ht="15.95" customHeight="1" thickTop="1" thickBot="1" x14ac:dyDescent="0.25">
      <c r="A37" s="136" t="s">
        <v>125</v>
      </c>
      <c r="B37" s="138"/>
      <c r="C37" s="138"/>
      <c r="D37" s="138"/>
      <c r="E37" s="138"/>
      <c r="F37" s="138"/>
      <c r="G37" s="138"/>
      <c r="H37" s="138"/>
      <c r="I37" s="197"/>
      <c r="J37" s="578"/>
      <c r="K37" s="579"/>
      <c r="L37" s="578"/>
      <c r="M37" s="139"/>
      <c r="N37" s="139"/>
      <c r="O37" s="138"/>
      <c r="P37" s="140"/>
      <c r="Q37" s="204"/>
      <c r="R37" s="139"/>
      <c r="S37" s="139"/>
      <c r="T37" s="139"/>
      <c r="U37" s="140"/>
      <c r="V37" s="204"/>
      <c r="W37" s="139"/>
      <c r="X37" s="139"/>
      <c r="Y37" s="139"/>
      <c r="Z37" s="140"/>
      <c r="AA37" s="14"/>
    </row>
    <row r="38" spans="1:27" ht="15.95" customHeight="1" thickTop="1" thickBot="1" x14ac:dyDescent="0.25">
      <c r="A38" s="315" t="s">
        <v>50</v>
      </c>
      <c r="B38" s="132"/>
      <c r="C38" s="132"/>
      <c r="D38" s="132"/>
      <c r="E38" s="132"/>
      <c r="F38" s="132"/>
      <c r="G38" s="132"/>
      <c r="H38" s="132"/>
      <c r="I38" s="316"/>
      <c r="J38" s="580">
        <v>-54879</v>
      </c>
      <c r="K38" s="581"/>
      <c r="L38" s="580"/>
      <c r="M38" s="317"/>
      <c r="N38" s="317"/>
      <c r="O38" s="132"/>
      <c r="P38" s="590"/>
      <c r="Q38" s="181"/>
      <c r="R38" s="317"/>
      <c r="S38" s="317"/>
      <c r="T38" s="317"/>
      <c r="U38" s="590"/>
      <c r="V38" s="169"/>
      <c r="W38" s="318"/>
      <c r="X38" s="318"/>
      <c r="Y38" s="318"/>
      <c r="Z38" s="319"/>
      <c r="AA38" s="14"/>
    </row>
    <row r="39" spans="1:27" ht="15.95" customHeight="1" thickTop="1" x14ac:dyDescent="0.2">
      <c r="A39" s="354" t="s">
        <v>225</v>
      </c>
      <c r="B39" s="332"/>
      <c r="C39" s="332"/>
      <c r="D39" s="332"/>
      <c r="E39" s="332"/>
      <c r="F39" s="332"/>
      <c r="G39" s="332"/>
      <c r="H39" s="332"/>
      <c r="I39" s="355"/>
      <c r="J39" s="356">
        <v>0</v>
      </c>
      <c r="K39" s="357">
        <v>-125000</v>
      </c>
      <c r="L39" s="356">
        <v>-267230</v>
      </c>
      <c r="M39" s="332">
        <v>-100000</v>
      </c>
      <c r="N39" s="332">
        <f t="shared" ref="N39:Z39" si="0">-SUM(N2:N25)-N37-N38</f>
        <v>-645000</v>
      </c>
      <c r="O39" s="332">
        <f t="shared" si="0"/>
        <v>-100000</v>
      </c>
      <c r="P39" s="357">
        <f>-SUM(P2:P25)-P37-P38</f>
        <v>-800000</v>
      </c>
      <c r="Q39" s="356">
        <f t="shared" si="0"/>
        <v>-100000</v>
      </c>
      <c r="R39" s="332">
        <f t="shared" si="0"/>
        <v>-870000</v>
      </c>
      <c r="S39" s="332">
        <f t="shared" si="0"/>
        <v>0</v>
      </c>
      <c r="T39" s="332">
        <f t="shared" si="0"/>
        <v>-850000</v>
      </c>
      <c r="U39" s="357">
        <f t="shared" si="0"/>
        <v>0</v>
      </c>
      <c r="V39" s="356">
        <f t="shared" si="0"/>
        <v>-300000</v>
      </c>
      <c r="W39" s="332">
        <f t="shared" si="0"/>
        <v>-25000</v>
      </c>
      <c r="X39" s="332">
        <f t="shared" si="0"/>
        <v>0</v>
      </c>
      <c r="Y39" s="332">
        <f t="shared" si="0"/>
        <v>-100000</v>
      </c>
      <c r="Z39" s="355">
        <f t="shared" si="0"/>
        <v>0</v>
      </c>
      <c r="AA39" s="14"/>
    </row>
    <row r="40" spans="1:27" ht="15.95" customHeight="1" x14ac:dyDescent="0.2">
      <c r="A40" s="358" t="s">
        <v>226</v>
      </c>
      <c r="B40" s="359"/>
      <c r="C40" s="359"/>
      <c r="D40" s="359"/>
      <c r="E40" s="359"/>
      <c r="F40" s="359"/>
      <c r="G40" s="359"/>
      <c r="H40" s="359"/>
      <c r="I40" s="360"/>
      <c r="J40" s="582">
        <f>-SUM(J32:J35)</f>
        <v>0</v>
      </c>
      <c r="K40" s="583">
        <f t="shared" ref="K40:Z40" si="1">-SUM(K32:K35)</f>
        <v>-5000</v>
      </c>
      <c r="L40" s="582">
        <f t="shared" si="1"/>
        <v>0</v>
      </c>
      <c r="M40" s="336">
        <f t="shared" si="1"/>
        <v>0</v>
      </c>
      <c r="N40" s="336">
        <f t="shared" si="1"/>
        <v>-45000</v>
      </c>
      <c r="O40" s="336">
        <f t="shared" si="1"/>
        <v>0</v>
      </c>
      <c r="P40" s="583">
        <f t="shared" si="1"/>
        <v>-400000</v>
      </c>
      <c r="Q40" s="582">
        <f t="shared" si="1"/>
        <v>0</v>
      </c>
      <c r="R40" s="359">
        <f t="shared" si="1"/>
        <v>0</v>
      </c>
      <c r="S40" s="359">
        <f t="shared" si="1"/>
        <v>0</v>
      </c>
      <c r="T40" s="359">
        <f t="shared" si="1"/>
        <v>0</v>
      </c>
      <c r="U40" s="583">
        <f t="shared" si="1"/>
        <v>0</v>
      </c>
      <c r="V40" s="582">
        <f t="shared" si="1"/>
        <v>0</v>
      </c>
      <c r="W40" s="359">
        <f t="shared" si="1"/>
        <v>0</v>
      </c>
      <c r="X40" s="359">
        <f t="shared" si="1"/>
        <v>0</v>
      </c>
      <c r="Y40" s="359">
        <f t="shared" si="1"/>
        <v>0</v>
      </c>
      <c r="Z40" s="360">
        <f t="shared" si="1"/>
        <v>0</v>
      </c>
      <c r="AA40" s="14"/>
    </row>
    <row r="41" spans="1:27" ht="15.95" customHeight="1" thickBot="1" x14ac:dyDescent="0.25">
      <c r="A41" s="362" t="s">
        <v>97</v>
      </c>
      <c r="B41" s="363"/>
      <c r="C41" s="363"/>
      <c r="D41" s="363"/>
      <c r="E41" s="363"/>
      <c r="F41" s="363"/>
      <c r="G41" s="363"/>
      <c r="H41" s="363"/>
      <c r="I41" s="364"/>
      <c r="J41" s="365">
        <f>-SUM(J28:J30)</f>
        <v>-39000</v>
      </c>
      <c r="K41" s="366">
        <f t="shared" ref="K41:Z41" si="2">-SUM(K28:K30)</f>
        <v>-35000</v>
      </c>
      <c r="L41" s="365">
        <f t="shared" si="2"/>
        <v>-30500</v>
      </c>
      <c r="M41" s="363">
        <f t="shared" si="2"/>
        <v>-22500</v>
      </c>
      <c r="N41" s="363">
        <f t="shared" si="2"/>
        <v>-22500</v>
      </c>
      <c r="O41" s="363">
        <f t="shared" si="2"/>
        <v>-22500</v>
      </c>
      <c r="P41" s="366">
        <f t="shared" si="2"/>
        <v>-37000</v>
      </c>
      <c r="Q41" s="365">
        <f t="shared" si="2"/>
        <v>-22500</v>
      </c>
      <c r="R41" s="363">
        <f t="shared" si="2"/>
        <v>-22500</v>
      </c>
      <c r="S41" s="363">
        <f t="shared" si="2"/>
        <v>-22500</v>
      </c>
      <c r="T41" s="363">
        <f t="shared" si="2"/>
        <v>-22500</v>
      </c>
      <c r="U41" s="366">
        <f t="shared" si="2"/>
        <v>-22500</v>
      </c>
      <c r="V41" s="365">
        <f t="shared" si="2"/>
        <v>-37000</v>
      </c>
      <c r="W41" s="363">
        <f t="shared" si="2"/>
        <v>-22500</v>
      </c>
      <c r="X41" s="363">
        <f t="shared" si="2"/>
        <v>-22500</v>
      </c>
      <c r="Y41" s="363">
        <f t="shared" si="2"/>
        <v>-22500</v>
      </c>
      <c r="Z41" s="364">
        <f t="shared" si="2"/>
        <v>-22500</v>
      </c>
      <c r="AA41" s="14"/>
    </row>
    <row r="42" spans="1:27" ht="15.95" customHeight="1" thickTop="1" x14ac:dyDescent="0.25">
      <c r="A42" s="481"/>
      <c r="B42" s="482"/>
      <c r="C42" s="482"/>
      <c r="D42" s="482"/>
      <c r="E42" s="568"/>
      <c r="F42" s="144"/>
      <c r="G42" s="73"/>
      <c r="H42" s="569"/>
      <c r="I42" s="569"/>
      <c r="J42" s="485"/>
      <c r="K42" s="584"/>
      <c r="L42" s="485"/>
      <c r="M42" s="483"/>
      <c r="N42" s="483"/>
      <c r="O42" s="100"/>
      <c r="P42" s="542"/>
      <c r="Q42" s="541"/>
      <c r="R42" s="100"/>
      <c r="S42" s="100"/>
      <c r="T42" s="100"/>
      <c r="U42" s="542"/>
      <c r="V42" s="541"/>
      <c r="W42" s="100"/>
      <c r="X42" s="100"/>
      <c r="Y42" s="100"/>
      <c r="Z42" s="542"/>
    </row>
    <row r="43" spans="1:27" s="25" customFormat="1" ht="15.95" customHeight="1" x14ac:dyDescent="0.25">
      <c r="A43" s="35" t="s">
        <v>100</v>
      </c>
      <c r="B43" s="16"/>
      <c r="C43" s="16"/>
      <c r="D43" s="16"/>
      <c r="E43" s="16"/>
      <c r="F43" s="16"/>
      <c r="G43" s="16"/>
      <c r="H43" s="27"/>
      <c r="I43" s="27"/>
      <c r="J43" s="199">
        <f t="shared" ref="J43:Y43" si="3">SUM(J2:J42)</f>
        <v>72075</v>
      </c>
      <c r="K43" s="36">
        <f t="shared" si="3"/>
        <v>62198</v>
      </c>
      <c r="L43" s="199">
        <f t="shared" si="3"/>
        <v>60763</v>
      </c>
      <c r="M43" s="16">
        <f t="shared" si="3"/>
        <v>59542</v>
      </c>
      <c r="N43" s="16">
        <f t="shared" si="3"/>
        <v>0</v>
      </c>
      <c r="O43" s="16">
        <f t="shared" si="3"/>
        <v>0</v>
      </c>
      <c r="P43" s="36">
        <f t="shared" si="3"/>
        <v>0</v>
      </c>
      <c r="Q43" s="199">
        <f t="shared" si="3"/>
        <v>0</v>
      </c>
      <c r="R43" s="16">
        <f t="shared" si="3"/>
        <v>0</v>
      </c>
      <c r="S43" s="16">
        <f t="shared" si="3"/>
        <v>0</v>
      </c>
      <c r="T43" s="16">
        <f t="shared" si="3"/>
        <v>0</v>
      </c>
      <c r="U43" s="36">
        <f t="shared" si="3"/>
        <v>0</v>
      </c>
      <c r="V43" s="199">
        <f t="shared" si="3"/>
        <v>0</v>
      </c>
      <c r="W43" s="16">
        <f t="shared" si="3"/>
        <v>0</v>
      </c>
      <c r="X43" s="16">
        <f t="shared" si="3"/>
        <v>0</v>
      </c>
      <c r="Y43" s="16">
        <f t="shared" si="3"/>
        <v>0</v>
      </c>
      <c r="Z43" s="36">
        <v>0</v>
      </c>
      <c r="AA43" s="28"/>
    </row>
    <row r="44" spans="1:27" ht="15.95" customHeight="1" x14ac:dyDescent="0.25">
      <c r="A44" s="34" t="s">
        <v>49</v>
      </c>
      <c r="B44" s="22"/>
      <c r="C44" s="22"/>
      <c r="D44" s="22"/>
      <c r="E44" s="22"/>
      <c r="F44" s="22"/>
      <c r="G44" s="22"/>
      <c r="H44" s="22"/>
      <c r="I44" s="205"/>
      <c r="J44" s="199">
        <v>-63675</v>
      </c>
      <c r="K44" s="36">
        <v>-62198</v>
      </c>
      <c r="L44" s="199">
        <v>-60763</v>
      </c>
      <c r="M44" s="16">
        <v>-59542</v>
      </c>
      <c r="N44" s="16"/>
      <c r="O44" s="16"/>
      <c r="P44" s="38"/>
      <c r="Q44" s="35"/>
      <c r="R44" s="12"/>
      <c r="S44" s="12"/>
      <c r="T44" s="12"/>
      <c r="U44" s="38"/>
      <c r="V44" s="35"/>
      <c r="W44" s="12"/>
      <c r="X44" s="12"/>
      <c r="Y44" s="12"/>
      <c r="Z44" s="38"/>
      <c r="AA44" s="14"/>
    </row>
    <row r="45" spans="1:27" ht="15.95" customHeight="1" x14ac:dyDescent="0.25">
      <c r="A45" s="34" t="s">
        <v>54</v>
      </c>
      <c r="B45" s="22"/>
      <c r="C45" s="22"/>
      <c r="D45" s="22"/>
      <c r="E45" s="22"/>
      <c r="F45" s="22"/>
      <c r="G45" s="22"/>
      <c r="H45" s="22"/>
      <c r="I45" s="205"/>
      <c r="J45" s="199">
        <v>-8400</v>
      </c>
      <c r="K45" s="36"/>
      <c r="L45" s="199"/>
      <c r="M45" s="16"/>
      <c r="N45" s="16"/>
      <c r="O45" s="16"/>
      <c r="P45" s="38"/>
      <c r="Q45" s="35"/>
      <c r="R45" s="12"/>
      <c r="S45" s="12"/>
      <c r="T45" s="12"/>
      <c r="U45" s="38"/>
      <c r="V45" s="35"/>
      <c r="W45" s="12"/>
      <c r="X45" s="12"/>
      <c r="Y45" s="12"/>
      <c r="Z45" s="38"/>
      <c r="AA45" s="14"/>
    </row>
    <row r="46" spans="1:27" ht="15.95" customHeight="1" x14ac:dyDescent="0.25">
      <c r="A46" s="34" t="s">
        <v>52</v>
      </c>
      <c r="B46" s="22"/>
      <c r="C46" s="22"/>
      <c r="D46" s="22"/>
      <c r="E46" s="22"/>
      <c r="F46" s="22"/>
      <c r="G46" s="22"/>
      <c r="H46" s="22"/>
      <c r="I46" s="205"/>
      <c r="J46" s="199">
        <f t="shared" ref="J46:Z46" si="4">SUM(J43:J45)</f>
        <v>0</v>
      </c>
      <c r="K46" s="36">
        <f t="shared" si="4"/>
        <v>0</v>
      </c>
      <c r="L46" s="199">
        <f t="shared" si="4"/>
        <v>0</v>
      </c>
      <c r="M46" s="16">
        <f t="shared" si="4"/>
        <v>0</v>
      </c>
      <c r="N46" s="16">
        <f t="shared" si="4"/>
        <v>0</v>
      </c>
      <c r="O46" s="16">
        <f t="shared" si="4"/>
        <v>0</v>
      </c>
      <c r="P46" s="36">
        <f t="shared" si="4"/>
        <v>0</v>
      </c>
      <c r="Q46" s="199">
        <f t="shared" si="4"/>
        <v>0</v>
      </c>
      <c r="R46" s="16">
        <f t="shared" si="4"/>
        <v>0</v>
      </c>
      <c r="S46" s="16">
        <f t="shared" si="4"/>
        <v>0</v>
      </c>
      <c r="T46" s="16">
        <f t="shared" si="4"/>
        <v>0</v>
      </c>
      <c r="U46" s="36">
        <f t="shared" si="4"/>
        <v>0</v>
      </c>
      <c r="V46" s="199">
        <f t="shared" si="4"/>
        <v>0</v>
      </c>
      <c r="W46" s="16">
        <f t="shared" si="4"/>
        <v>0</v>
      </c>
      <c r="X46" s="16">
        <f t="shared" si="4"/>
        <v>0</v>
      </c>
      <c r="Y46" s="16">
        <f t="shared" si="4"/>
        <v>0</v>
      </c>
      <c r="Z46" s="36">
        <f t="shared" si="4"/>
        <v>0</v>
      </c>
      <c r="AA46" s="14"/>
    </row>
    <row r="47" spans="1:27" ht="15.95" customHeight="1" x14ac:dyDescent="0.25">
      <c r="A47" s="367" t="s">
        <v>95</v>
      </c>
      <c r="B47" s="361"/>
      <c r="C47" s="361"/>
      <c r="D47" s="361"/>
      <c r="E47" s="361"/>
      <c r="F47" s="361"/>
      <c r="G47" s="361"/>
      <c r="H47" s="361"/>
      <c r="I47" s="369"/>
      <c r="J47" s="375">
        <v>-55000</v>
      </c>
      <c r="K47" s="376">
        <v>-150000</v>
      </c>
      <c r="L47" s="375">
        <v>-375000</v>
      </c>
      <c r="M47" s="373">
        <v>-400000</v>
      </c>
      <c r="N47" s="373">
        <v>-425000</v>
      </c>
      <c r="O47" s="373">
        <v>-450000</v>
      </c>
      <c r="P47" s="376">
        <v>-500000</v>
      </c>
      <c r="Q47" s="375">
        <v>-500000</v>
      </c>
      <c r="R47" s="373">
        <v>-475000</v>
      </c>
      <c r="S47" s="373">
        <v>-475000</v>
      </c>
      <c r="T47" s="373">
        <v>-400000</v>
      </c>
      <c r="U47" s="376">
        <v>-300000</v>
      </c>
      <c r="V47" s="375">
        <v>-300000</v>
      </c>
      <c r="W47" s="373">
        <v>-300000</v>
      </c>
      <c r="X47" s="373">
        <v>-300000</v>
      </c>
      <c r="Y47" s="373">
        <v>-300000</v>
      </c>
      <c r="Z47" s="376">
        <v>-300000</v>
      </c>
      <c r="AA47" s="14"/>
    </row>
    <row r="48" spans="1:27" ht="15.95" customHeight="1" thickBot="1" x14ac:dyDescent="0.3">
      <c r="A48" s="377" t="s">
        <v>98</v>
      </c>
      <c r="B48" s="336"/>
      <c r="C48" s="336"/>
      <c r="D48" s="336"/>
      <c r="E48" s="336"/>
      <c r="F48" s="336"/>
      <c r="G48" s="336"/>
      <c r="H48" s="336"/>
      <c r="I48" s="378"/>
      <c r="J48" s="383">
        <v>-40000</v>
      </c>
      <c r="K48" s="585">
        <v>-40000</v>
      </c>
      <c r="L48" s="383">
        <v>-35000</v>
      </c>
      <c r="M48" s="381">
        <v>-35000</v>
      </c>
      <c r="N48" s="381">
        <v>-35000</v>
      </c>
      <c r="O48" s="381">
        <v>-35000</v>
      </c>
      <c r="P48" s="585">
        <v>-35000</v>
      </c>
      <c r="Q48" s="383">
        <v>-35000</v>
      </c>
      <c r="R48" s="337">
        <v>-35000</v>
      </c>
      <c r="S48" s="337">
        <v>-35000</v>
      </c>
      <c r="T48" s="337">
        <v>-35000</v>
      </c>
      <c r="U48" s="585">
        <v>-35000</v>
      </c>
      <c r="V48" s="375">
        <v>-35000</v>
      </c>
      <c r="W48" s="373">
        <v>-35000</v>
      </c>
      <c r="X48" s="373">
        <v>-35000</v>
      </c>
      <c r="Y48" s="373">
        <v>-35000</v>
      </c>
      <c r="Z48" s="376">
        <v>-35000</v>
      </c>
      <c r="AA48" s="14"/>
    </row>
    <row r="49" spans="1:27" s="25" customFormat="1" ht="15.95" customHeight="1" thickTop="1" thickBot="1" x14ac:dyDescent="0.3">
      <c r="A49" s="154" t="s">
        <v>51</v>
      </c>
      <c r="B49" s="155"/>
      <c r="C49" s="155"/>
      <c r="D49" s="155"/>
      <c r="E49" s="155"/>
      <c r="F49" s="146"/>
      <c r="G49" s="146"/>
      <c r="H49" s="146"/>
      <c r="I49" s="193"/>
      <c r="J49" s="158">
        <f>SUM(J44+J45+J47+J48)</f>
        <v>-167075</v>
      </c>
      <c r="K49" s="147">
        <f t="shared" ref="K49:Z49" si="5">SUM(K44+K45+K47+K48)</f>
        <v>-252198</v>
      </c>
      <c r="L49" s="158">
        <f t="shared" si="5"/>
        <v>-470763</v>
      </c>
      <c r="M49" s="146">
        <f t="shared" si="5"/>
        <v>-494542</v>
      </c>
      <c r="N49" s="146">
        <f t="shared" si="5"/>
        <v>-460000</v>
      </c>
      <c r="O49" s="146">
        <f t="shared" si="5"/>
        <v>-485000</v>
      </c>
      <c r="P49" s="147">
        <f t="shared" si="5"/>
        <v>-535000</v>
      </c>
      <c r="Q49" s="158">
        <f t="shared" si="5"/>
        <v>-535000</v>
      </c>
      <c r="R49" s="146">
        <f t="shared" si="5"/>
        <v>-510000</v>
      </c>
      <c r="S49" s="146">
        <f t="shared" si="5"/>
        <v>-510000</v>
      </c>
      <c r="T49" s="146">
        <f t="shared" si="5"/>
        <v>-435000</v>
      </c>
      <c r="U49" s="147">
        <f t="shared" si="5"/>
        <v>-335000</v>
      </c>
      <c r="V49" s="158">
        <f t="shared" si="5"/>
        <v>-335000</v>
      </c>
      <c r="W49" s="146">
        <f t="shared" si="5"/>
        <v>-335000</v>
      </c>
      <c r="X49" s="146">
        <f t="shared" si="5"/>
        <v>-335000</v>
      </c>
      <c r="Y49" s="146">
        <f t="shared" si="5"/>
        <v>-335000</v>
      </c>
      <c r="Z49" s="193">
        <f t="shared" si="5"/>
        <v>-335000</v>
      </c>
    </row>
    <row r="50" spans="1:27" ht="15.95" customHeight="1" thickTop="1" x14ac:dyDescent="0.25">
      <c r="A50" s="152"/>
      <c r="B50" s="100"/>
      <c r="C50" s="100"/>
      <c r="D50" s="100"/>
      <c r="E50" s="100"/>
      <c r="F50" s="100"/>
      <c r="G50" s="100"/>
      <c r="H50" s="100"/>
      <c r="I50" s="206"/>
      <c r="J50" s="200"/>
      <c r="K50" s="103"/>
      <c r="L50" s="200"/>
      <c r="M50" s="102"/>
      <c r="N50" s="102"/>
      <c r="O50" s="101"/>
      <c r="P50" s="153"/>
      <c r="Q50" s="182"/>
      <c r="R50" s="102"/>
      <c r="S50" s="102"/>
      <c r="T50" s="102"/>
      <c r="U50" s="153"/>
      <c r="V50" s="35"/>
      <c r="W50" s="12"/>
      <c r="X50" s="12"/>
      <c r="Y50" s="12"/>
      <c r="Z50" s="38"/>
      <c r="AA50" s="14"/>
    </row>
    <row r="51" spans="1:27" s="25" customFormat="1" ht="15.95" customHeight="1" x14ac:dyDescent="0.25">
      <c r="A51" s="339" t="s">
        <v>196</v>
      </c>
      <c r="B51" s="337"/>
      <c r="C51" s="337"/>
      <c r="D51" s="337"/>
      <c r="E51" s="337"/>
      <c r="F51" s="337"/>
      <c r="G51" s="337"/>
      <c r="H51" s="338"/>
      <c r="I51" s="338">
        <v>153233.32999999999</v>
      </c>
      <c r="J51" s="339">
        <f>SUM(I51+J39+J40-J47)</f>
        <v>208233.33</v>
      </c>
      <c r="K51" s="341">
        <f t="shared" ref="K51:Z51" si="6">SUM(J51+K39+K40-K47)</f>
        <v>228233.33</v>
      </c>
      <c r="L51" s="339">
        <f t="shared" si="6"/>
        <v>336003.32999999996</v>
      </c>
      <c r="M51" s="340">
        <f t="shared" si="6"/>
        <v>636003.32999999996</v>
      </c>
      <c r="N51" s="340">
        <f t="shared" si="6"/>
        <v>371003.32999999996</v>
      </c>
      <c r="O51" s="340">
        <f t="shared" si="6"/>
        <v>721003.33</v>
      </c>
      <c r="P51" s="341">
        <f t="shared" si="6"/>
        <v>21003.329999999958</v>
      </c>
      <c r="Q51" s="339">
        <f t="shared" si="6"/>
        <v>421003.32999999996</v>
      </c>
      <c r="R51" s="340">
        <f t="shared" si="6"/>
        <v>26003.329999999958</v>
      </c>
      <c r="S51" s="340">
        <f t="shared" si="6"/>
        <v>501003.32999999996</v>
      </c>
      <c r="T51" s="340">
        <f t="shared" si="6"/>
        <v>51003.329999999958</v>
      </c>
      <c r="U51" s="341">
        <f t="shared" si="6"/>
        <v>351003.32999999996</v>
      </c>
      <c r="V51" s="339">
        <f t="shared" si="6"/>
        <v>351003.32999999996</v>
      </c>
      <c r="W51" s="340">
        <f t="shared" si="6"/>
        <v>626003.32999999996</v>
      </c>
      <c r="X51" s="340">
        <f t="shared" si="6"/>
        <v>926003.33</v>
      </c>
      <c r="Y51" s="340">
        <f t="shared" si="6"/>
        <v>1126003.33</v>
      </c>
      <c r="Z51" s="343">
        <f t="shared" si="6"/>
        <v>1426003.33</v>
      </c>
      <c r="AA51" s="28"/>
    </row>
    <row r="52" spans="1:27" s="25" customFormat="1" ht="15.95" customHeight="1" thickBot="1" x14ac:dyDescent="0.3">
      <c r="A52" s="384" t="s">
        <v>195</v>
      </c>
      <c r="B52" s="373"/>
      <c r="C52" s="373"/>
      <c r="D52" s="373"/>
      <c r="E52" s="373"/>
      <c r="F52" s="373"/>
      <c r="G52" s="373"/>
      <c r="H52" s="371"/>
      <c r="I52" s="371">
        <v>2080</v>
      </c>
      <c r="J52" s="375">
        <f t="shared" ref="J52:Z52" si="7">SUM(I52+J41-J48)</f>
        <v>3080</v>
      </c>
      <c r="K52" s="376">
        <f t="shared" si="7"/>
        <v>8080</v>
      </c>
      <c r="L52" s="375">
        <f t="shared" si="7"/>
        <v>12580</v>
      </c>
      <c r="M52" s="373">
        <f t="shared" si="7"/>
        <v>25080</v>
      </c>
      <c r="N52" s="373">
        <f t="shared" si="7"/>
        <v>37580</v>
      </c>
      <c r="O52" s="373">
        <f t="shared" si="7"/>
        <v>50080</v>
      </c>
      <c r="P52" s="376">
        <f t="shared" si="7"/>
        <v>48080</v>
      </c>
      <c r="Q52" s="375">
        <f t="shared" si="7"/>
        <v>60580</v>
      </c>
      <c r="R52" s="373">
        <f t="shared" si="7"/>
        <v>73080</v>
      </c>
      <c r="S52" s="373">
        <f t="shared" si="7"/>
        <v>85580</v>
      </c>
      <c r="T52" s="373">
        <f t="shared" si="7"/>
        <v>98080</v>
      </c>
      <c r="U52" s="376">
        <f t="shared" si="7"/>
        <v>110580</v>
      </c>
      <c r="V52" s="375">
        <f t="shared" si="7"/>
        <v>108580</v>
      </c>
      <c r="W52" s="373">
        <f t="shared" si="7"/>
        <v>121080</v>
      </c>
      <c r="X52" s="373">
        <f t="shared" si="7"/>
        <v>133580</v>
      </c>
      <c r="Y52" s="373">
        <f t="shared" si="7"/>
        <v>146080</v>
      </c>
      <c r="Z52" s="376">
        <f t="shared" si="7"/>
        <v>158580</v>
      </c>
      <c r="AA52" s="28"/>
    </row>
    <row r="53" spans="1:27" s="25" customFormat="1" ht="15.95" customHeight="1" thickTop="1" thickBot="1" x14ac:dyDescent="0.3">
      <c r="A53" s="421" t="s">
        <v>99</v>
      </c>
      <c r="B53" s="389"/>
      <c r="C53" s="389"/>
      <c r="D53" s="389"/>
      <c r="E53" s="389"/>
      <c r="F53" s="389"/>
      <c r="G53" s="389"/>
      <c r="H53" s="389"/>
      <c r="I53" s="388">
        <f t="shared" ref="I53:Z53" si="8">SUM(I52:I52)</f>
        <v>2080</v>
      </c>
      <c r="J53" s="421">
        <f t="shared" si="8"/>
        <v>3080</v>
      </c>
      <c r="K53" s="531">
        <f t="shared" si="8"/>
        <v>8080</v>
      </c>
      <c r="L53" s="421">
        <f t="shared" si="8"/>
        <v>12580</v>
      </c>
      <c r="M53" s="389">
        <f t="shared" si="8"/>
        <v>25080</v>
      </c>
      <c r="N53" s="389">
        <f t="shared" si="8"/>
        <v>37580</v>
      </c>
      <c r="O53" s="389">
        <f t="shared" si="8"/>
        <v>50080</v>
      </c>
      <c r="P53" s="531">
        <f t="shared" si="8"/>
        <v>48080</v>
      </c>
      <c r="Q53" s="421">
        <f t="shared" si="8"/>
        <v>60580</v>
      </c>
      <c r="R53" s="389">
        <f t="shared" si="8"/>
        <v>73080</v>
      </c>
      <c r="S53" s="389">
        <f t="shared" si="8"/>
        <v>85580</v>
      </c>
      <c r="T53" s="389">
        <f t="shared" si="8"/>
        <v>98080</v>
      </c>
      <c r="U53" s="531">
        <f t="shared" si="8"/>
        <v>110580</v>
      </c>
      <c r="V53" s="391">
        <f t="shared" si="8"/>
        <v>108580</v>
      </c>
      <c r="W53" s="381">
        <f t="shared" si="8"/>
        <v>121080</v>
      </c>
      <c r="X53" s="381">
        <f t="shared" si="8"/>
        <v>133580</v>
      </c>
      <c r="Y53" s="381">
        <f t="shared" si="8"/>
        <v>146080</v>
      </c>
      <c r="Z53" s="392">
        <f t="shared" si="8"/>
        <v>158580</v>
      </c>
    </row>
    <row r="54" spans="1:27" ht="15.95" customHeight="1" thickTop="1" x14ac:dyDescent="0.2"/>
  </sheetData>
  <phoneticPr fontId="10" type="noConversion"/>
  <pageMargins left="0.2" right="0.2" top="0.25" bottom="0.25" header="0" footer="0"/>
  <pageSetup scale="3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BA292-CB9D-47C6-B7B6-85E2B7198989}">
  <dimension ref="A1:AA60"/>
  <sheetViews>
    <sheetView workbookViewId="0">
      <pane xSplit="1" ySplit="1" topLeftCell="I23" activePane="bottomRight" state="frozen"/>
      <selection pane="topRight" activeCell="B1" sqref="B1"/>
      <selection pane="bottomLeft" activeCell="A2" sqref="A2"/>
      <selection pane="bottomRight" activeCell="J47" sqref="J47:Z48"/>
    </sheetView>
  </sheetViews>
  <sheetFormatPr defaultColWidth="9.140625" defaultRowHeight="15" x14ac:dyDescent="0.2"/>
  <cols>
    <col min="1" max="1" width="51.5703125" style="23" customWidth="1"/>
    <col min="2" max="2" width="13" style="23" customWidth="1"/>
    <col min="3" max="3" width="11.85546875" style="23" customWidth="1"/>
    <col min="4" max="4" width="12.5703125" style="23" customWidth="1"/>
    <col min="5" max="5" width="39.5703125" style="23" customWidth="1"/>
    <col min="6" max="6" width="12.7109375" style="23" customWidth="1"/>
    <col min="7" max="7" width="24" style="23" customWidth="1"/>
    <col min="8" max="8" width="24.28515625" style="23" customWidth="1"/>
    <col min="9" max="9" width="13.140625" style="23" customWidth="1"/>
    <col min="10" max="14" width="11.7109375" style="23" customWidth="1"/>
    <col min="15" max="15" width="15.42578125" style="23" customWidth="1"/>
    <col min="16" max="16" width="15.140625" style="23" customWidth="1"/>
    <col min="17" max="17" width="14.42578125" style="23" customWidth="1"/>
    <col min="18" max="18" width="13.42578125" style="23" customWidth="1"/>
    <col min="19" max="19" width="13.140625" style="23" customWidth="1"/>
    <col min="20" max="20" width="15.140625" style="23" customWidth="1"/>
    <col min="21" max="21" width="13.7109375" style="23" customWidth="1"/>
    <col min="22" max="22" width="13" style="23" customWidth="1"/>
    <col min="23" max="23" width="13.85546875" style="23" customWidth="1"/>
    <col min="24" max="26" width="16.28515625" style="23" customWidth="1"/>
    <col min="27" max="16384" width="9.140625" style="23"/>
  </cols>
  <sheetData>
    <row r="1" spans="1:26" ht="15.95" customHeight="1" thickTop="1" thickBot="1" x14ac:dyDescent="0.3">
      <c r="A1" s="532" t="s">
        <v>213</v>
      </c>
      <c r="B1" s="441" t="s">
        <v>0</v>
      </c>
      <c r="C1" s="441" t="s">
        <v>1</v>
      </c>
      <c r="D1" s="533" t="s">
        <v>2</v>
      </c>
      <c r="E1" s="534" t="s">
        <v>3</v>
      </c>
      <c r="F1" s="441" t="s">
        <v>4</v>
      </c>
      <c r="G1" s="441" t="s">
        <v>5</v>
      </c>
      <c r="H1" s="441" t="s">
        <v>6</v>
      </c>
      <c r="I1" s="535" t="s">
        <v>191</v>
      </c>
      <c r="J1" s="208" t="s">
        <v>8</v>
      </c>
      <c r="K1" s="439" t="s">
        <v>9</v>
      </c>
      <c r="L1" s="208" t="s">
        <v>10</v>
      </c>
      <c r="M1" s="437" t="s">
        <v>11</v>
      </c>
      <c r="N1" s="437" t="s">
        <v>12</v>
      </c>
      <c r="O1" s="437" t="s">
        <v>13</v>
      </c>
      <c r="P1" s="439" t="s">
        <v>14</v>
      </c>
      <c r="Q1" s="208" t="s">
        <v>15</v>
      </c>
      <c r="R1" s="437" t="s">
        <v>16</v>
      </c>
      <c r="S1" s="437" t="s">
        <v>17</v>
      </c>
      <c r="T1" s="437" t="s">
        <v>93</v>
      </c>
      <c r="U1" s="439" t="s">
        <v>18</v>
      </c>
      <c r="V1" s="208" t="s">
        <v>19</v>
      </c>
      <c r="W1" s="437" t="s">
        <v>94</v>
      </c>
      <c r="X1" s="437" t="s">
        <v>20</v>
      </c>
      <c r="Y1" s="437" t="s">
        <v>219</v>
      </c>
      <c r="Z1" s="439" t="s">
        <v>220</v>
      </c>
    </row>
    <row r="2" spans="1:26" ht="15.95" customHeight="1" x14ac:dyDescent="0.25">
      <c r="A2" s="536"/>
      <c r="B2" s="537"/>
      <c r="C2" s="17"/>
      <c r="D2" s="17"/>
      <c r="E2" s="538"/>
      <c r="F2" s="17"/>
      <c r="G2" s="539"/>
      <c r="H2" s="539"/>
      <c r="I2" s="540"/>
      <c r="J2" s="570"/>
      <c r="K2" s="571"/>
      <c r="L2" s="570"/>
      <c r="M2" s="73"/>
      <c r="N2" s="144"/>
      <c r="O2" s="150"/>
      <c r="P2" s="586"/>
      <c r="Q2" s="591"/>
      <c r="R2" s="150"/>
      <c r="S2" s="150"/>
      <c r="T2" s="150"/>
      <c r="U2" s="586"/>
      <c r="V2" s="541"/>
      <c r="W2" s="100"/>
      <c r="X2" s="100"/>
      <c r="Y2" s="100"/>
      <c r="Z2" s="542"/>
    </row>
    <row r="3" spans="1:26" s="550" customFormat="1" ht="15.95" customHeight="1" x14ac:dyDescent="0.2">
      <c r="A3" s="543" t="s">
        <v>61</v>
      </c>
      <c r="B3" s="446">
        <v>2011</v>
      </c>
      <c r="C3" s="446" t="s">
        <v>62</v>
      </c>
      <c r="D3" s="446">
        <v>16</v>
      </c>
      <c r="E3" s="447" t="s">
        <v>232</v>
      </c>
      <c r="F3" s="446">
        <v>363883</v>
      </c>
      <c r="G3" s="544" t="s">
        <v>63</v>
      </c>
      <c r="H3" s="545"/>
      <c r="I3" s="546"/>
      <c r="J3" s="572"/>
      <c r="K3" s="573"/>
      <c r="L3" s="572"/>
      <c r="M3" s="587"/>
      <c r="N3" s="587"/>
      <c r="O3" s="547">
        <v>100000</v>
      </c>
      <c r="P3" s="549"/>
      <c r="Q3" s="548"/>
      <c r="R3" s="547">
        <v>800000</v>
      </c>
      <c r="S3" s="547"/>
      <c r="T3" s="547"/>
      <c r="U3" s="549"/>
      <c r="V3" s="548"/>
      <c r="W3" s="547"/>
      <c r="X3" s="547"/>
      <c r="Y3" s="547"/>
      <c r="Z3" s="549"/>
    </row>
    <row r="4" spans="1:26" s="550" customFormat="1" ht="15.95" customHeight="1" x14ac:dyDescent="0.2">
      <c r="A4" s="543"/>
      <c r="B4" s="446"/>
      <c r="C4" s="446"/>
      <c r="D4" s="446"/>
      <c r="E4" s="447"/>
      <c r="F4" s="446"/>
      <c r="G4" s="544"/>
      <c r="H4" s="545"/>
      <c r="I4" s="546"/>
      <c r="J4" s="572"/>
      <c r="K4" s="573"/>
      <c r="L4" s="572"/>
      <c r="M4" s="587"/>
      <c r="N4" s="587"/>
      <c r="O4" s="547"/>
      <c r="P4" s="549"/>
      <c r="Q4" s="548"/>
      <c r="R4" s="547"/>
      <c r="S4" s="547"/>
      <c r="T4" s="547"/>
      <c r="U4" s="549"/>
      <c r="V4" s="548"/>
      <c r="W4" s="547"/>
      <c r="X4" s="547"/>
      <c r="Y4" s="547"/>
      <c r="Z4" s="549"/>
    </row>
    <row r="5" spans="1:26" s="550" customFormat="1" ht="15.95" customHeight="1" x14ac:dyDescent="0.2">
      <c r="A5" s="543" t="s">
        <v>64</v>
      </c>
      <c r="B5" s="446">
        <v>2015</v>
      </c>
      <c r="C5" s="446" t="s">
        <v>65</v>
      </c>
      <c r="D5" s="446">
        <v>16</v>
      </c>
      <c r="E5" s="447" t="s">
        <v>233</v>
      </c>
      <c r="F5" s="446">
        <v>386164</v>
      </c>
      <c r="G5" s="446" t="s">
        <v>66</v>
      </c>
      <c r="H5" s="545"/>
      <c r="I5" s="546"/>
      <c r="J5" s="574"/>
      <c r="K5" s="573"/>
      <c r="L5" s="574"/>
      <c r="M5" s="588"/>
      <c r="N5" s="588"/>
      <c r="O5" s="547"/>
      <c r="P5" s="549"/>
      <c r="Q5" s="548"/>
      <c r="R5" s="547"/>
      <c r="S5" s="547">
        <v>100000</v>
      </c>
      <c r="T5" s="547"/>
      <c r="U5" s="549"/>
      <c r="V5" s="548">
        <v>850000</v>
      </c>
      <c r="W5" s="547"/>
      <c r="X5" s="547"/>
      <c r="Y5" s="547"/>
      <c r="Z5" s="549"/>
    </row>
    <row r="6" spans="1:26" s="550" customFormat="1" ht="15.95" customHeight="1" x14ac:dyDescent="0.2">
      <c r="A6" s="543"/>
      <c r="B6" s="551"/>
      <c r="C6" s="551"/>
      <c r="D6" s="551"/>
      <c r="E6" s="447"/>
      <c r="F6" s="446"/>
      <c r="G6" s="446">
        <v>358005</v>
      </c>
      <c r="H6" s="545"/>
      <c r="I6" s="546"/>
      <c r="J6" s="574"/>
      <c r="K6" s="573"/>
      <c r="L6" s="574"/>
      <c r="M6" s="588"/>
      <c r="N6" s="588"/>
      <c r="O6" s="547"/>
      <c r="P6" s="549"/>
      <c r="Q6" s="548"/>
      <c r="R6" s="547"/>
      <c r="S6" s="547"/>
      <c r="T6" s="547"/>
      <c r="U6" s="549"/>
      <c r="V6" s="548"/>
      <c r="W6" s="547"/>
      <c r="X6" s="547"/>
      <c r="Y6" s="547"/>
      <c r="Z6" s="549"/>
    </row>
    <row r="7" spans="1:26" s="550" customFormat="1" ht="15.95" customHeight="1" x14ac:dyDescent="0.2">
      <c r="A7" s="543" t="s">
        <v>67</v>
      </c>
      <c r="B7" s="551">
        <v>2018</v>
      </c>
      <c r="C7" s="551" t="s">
        <v>68</v>
      </c>
      <c r="D7" s="551">
        <v>16</v>
      </c>
      <c r="E7" s="447" t="s">
        <v>234</v>
      </c>
      <c r="F7" s="446">
        <v>384542</v>
      </c>
      <c r="G7" s="446" t="s">
        <v>69</v>
      </c>
      <c r="H7" s="545" t="s">
        <v>70</v>
      </c>
      <c r="I7" s="546"/>
      <c r="J7" s="574">
        <v>48572</v>
      </c>
      <c r="K7" s="573">
        <v>48572</v>
      </c>
      <c r="L7" s="574">
        <v>48572</v>
      </c>
      <c r="M7" s="588">
        <v>48572</v>
      </c>
      <c r="N7" s="588"/>
      <c r="O7" s="547"/>
      <c r="P7" s="549"/>
      <c r="Q7" s="548"/>
      <c r="R7" s="547"/>
      <c r="S7" s="547"/>
      <c r="T7" s="547"/>
      <c r="U7" s="549"/>
      <c r="V7" s="548"/>
      <c r="W7" s="547">
        <v>100000</v>
      </c>
      <c r="X7" s="547"/>
      <c r="Y7" s="547"/>
      <c r="Z7" s="549">
        <v>900000</v>
      </c>
    </row>
    <row r="8" spans="1:26" s="550" customFormat="1" ht="15.95" customHeight="1" x14ac:dyDescent="0.2">
      <c r="A8" s="543"/>
      <c r="B8" s="551"/>
      <c r="C8" s="551"/>
      <c r="D8" s="551"/>
      <c r="E8" s="447"/>
      <c r="F8" s="446"/>
      <c r="G8" s="446">
        <v>291429</v>
      </c>
      <c r="H8" s="545" t="s">
        <v>71</v>
      </c>
      <c r="I8" s="546"/>
      <c r="J8" s="574">
        <v>4138</v>
      </c>
      <c r="K8" s="573">
        <v>3109</v>
      </c>
      <c r="L8" s="574">
        <v>2065</v>
      </c>
      <c r="M8" s="588">
        <v>1035</v>
      </c>
      <c r="N8" s="588"/>
      <c r="O8" s="547"/>
      <c r="P8" s="549"/>
      <c r="Q8" s="548"/>
      <c r="R8" s="547"/>
      <c r="S8" s="547"/>
      <c r="T8" s="547"/>
      <c r="U8" s="549"/>
      <c r="V8" s="548"/>
      <c r="W8" s="547"/>
      <c r="X8" s="547"/>
      <c r="Y8" s="547"/>
      <c r="Z8" s="549"/>
    </row>
    <row r="9" spans="1:26" s="550" customFormat="1" ht="15.95" customHeight="1" x14ac:dyDescent="0.2">
      <c r="A9" s="552" t="s">
        <v>258</v>
      </c>
      <c r="B9" s="446">
        <v>2005</v>
      </c>
      <c r="C9" s="446" t="s">
        <v>72</v>
      </c>
      <c r="D9" s="446">
        <v>16</v>
      </c>
      <c r="E9" s="447" t="s">
        <v>230</v>
      </c>
      <c r="F9" s="446">
        <v>199534</v>
      </c>
      <c r="G9" s="446" t="s">
        <v>73</v>
      </c>
      <c r="H9" s="545" t="s">
        <v>74</v>
      </c>
      <c r="I9" s="546"/>
      <c r="J9" s="572">
        <v>10000</v>
      </c>
      <c r="K9" s="575">
        <v>110000</v>
      </c>
      <c r="L9" s="572">
        <v>10000</v>
      </c>
      <c r="M9" s="587">
        <v>10000</v>
      </c>
      <c r="N9" s="587">
        <v>600000</v>
      </c>
      <c r="O9" s="547"/>
      <c r="P9" s="549"/>
      <c r="Q9" s="548"/>
      <c r="R9" s="547"/>
      <c r="S9" s="547"/>
      <c r="T9" s="547"/>
      <c r="U9" s="549"/>
      <c r="V9" s="548"/>
      <c r="W9" s="547"/>
      <c r="X9" s="547"/>
      <c r="Y9" s="547"/>
      <c r="Z9" s="549"/>
    </row>
    <row r="10" spans="1:26" s="550" customFormat="1" ht="15.95" customHeight="1" x14ac:dyDescent="0.2">
      <c r="A10" s="553"/>
      <c r="B10" s="551"/>
      <c r="C10" s="551"/>
      <c r="D10" s="551"/>
      <c r="E10" s="447"/>
      <c r="F10" s="446"/>
      <c r="G10" s="551">
        <v>154471</v>
      </c>
      <c r="H10" s="545" t="s">
        <v>75</v>
      </c>
      <c r="I10" s="546"/>
      <c r="J10" s="572">
        <v>965</v>
      </c>
      <c r="K10" s="575">
        <v>517</v>
      </c>
      <c r="L10" s="572">
        <v>126</v>
      </c>
      <c r="M10" s="587">
        <v>-65</v>
      </c>
      <c r="N10" s="587"/>
      <c r="O10" s="547"/>
      <c r="P10" s="549"/>
      <c r="Q10" s="548"/>
      <c r="R10" s="547"/>
      <c r="S10" s="547"/>
      <c r="T10" s="547"/>
      <c r="U10" s="549"/>
      <c r="V10" s="548"/>
      <c r="W10" s="547"/>
      <c r="X10" s="547"/>
      <c r="Y10" s="547"/>
      <c r="Z10" s="549"/>
    </row>
    <row r="11" spans="1:26" s="550" customFormat="1" ht="15.95" customHeight="1" x14ac:dyDescent="0.2">
      <c r="A11" s="543" t="s">
        <v>76</v>
      </c>
      <c r="B11" s="551">
        <v>2009</v>
      </c>
      <c r="C11" s="551" t="s">
        <v>77</v>
      </c>
      <c r="D11" s="551">
        <v>10</v>
      </c>
      <c r="E11" s="447" t="s">
        <v>231</v>
      </c>
      <c r="F11" s="446">
        <v>52236</v>
      </c>
      <c r="G11" s="446" t="s">
        <v>63</v>
      </c>
      <c r="H11" s="545"/>
      <c r="I11" s="546"/>
      <c r="J11" s="572">
        <v>0</v>
      </c>
      <c r="K11" s="575">
        <v>0</v>
      </c>
      <c r="L11" s="572">
        <v>267230</v>
      </c>
      <c r="M11" s="587"/>
      <c r="N11" s="587"/>
      <c r="O11" s="547"/>
      <c r="P11" s="549"/>
      <c r="Q11" s="548"/>
      <c r="R11" s="547"/>
      <c r="S11" s="547"/>
      <c r="T11" s="547" t="s">
        <v>23</v>
      </c>
      <c r="U11" s="549"/>
      <c r="V11" s="548">
        <v>300000</v>
      </c>
      <c r="W11" s="547"/>
      <c r="X11" s="547"/>
      <c r="Y11" s="547"/>
      <c r="Z11" s="549"/>
    </row>
    <row r="12" spans="1:26" ht="15.95" customHeight="1" x14ac:dyDescent="0.2">
      <c r="A12" s="554"/>
      <c r="B12" s="10"/>
      <c r="C12" s="10"/>
      <c r="D12" s="10"/>
      <c r="E12" s="4"/>
      <c r="F12" s="3"/>
      <c r="G12" s="3"/>
      <c r="H12" s="65"/>
      <c r="I12" s="555"/>
      <c r="J12" s="560"/>
      <c r="K12" s="561"/>
      <c r="L12" s="560"/>
      <c r="M12" s="559"/>
      <c r="N12" s="559"/>
      <c r="O12" s="22"/>
      <c r="P12" s="557"/>
      <c r="Q12" s="556"/>
      <c r="R12" s="22"/>
      <c r="S12" s="22"/>
      <c r="T12" s="22"/>
      <c r="U12" s="557"/>
      <c r="V12" s="556"/>
      <c r="W12" s="22"/>
      <c r="X12" s="22"/>
      <c r="Y12" s="22"/>
      <c r="Z12" s="557"/>
    </row>
    <row r="13" spans="1:26" ht="15.95" customHeight="1" x14ac:dyDescent="0.2">
      <c r="A13" s="554" t="s">
        <v>78</v>
      </c>
      <c r="B13" s="10">
        <v>2020</v>
      </c>
      <c r="C13" s="10" t="s">
        <v>48</v>
      </c>
      <c r="D13" s="10">
        <v>10</v>
      </c>
      <c r="E13" s="4"/>
      <c r="F13" s="3">
        <v>19480</v>
      </c>
      <c r="G13" s="3" t="s">
        <v>37</v>
      </c>
      <c r="H13" s="65"/>
      <c r="I13" s="555"/>
      <c r="J13" s="560"/>
      <c r="K13" s="561"/>
      <c r="L13" s="560"/>
      <c r="M13" s="559"/>
      <c r="N13" s="559"/>
      <c r="O13" s="22"/>
      <c r="P13" s="557"/>
      <c r="Q13" s="556"/>
      <c r="R13" s="22">
        <v>20000</v>
      </c>
      <c r="S13" s="22"/>
      <c r="T13" s="22"/>
      <c r="U13" s="557"/>
      <c r="V13" s="556"/>
      <c r="W13" s="22"/>
      <c r="X13" s="22"/>
      <c r="Y13" s="22"/>
      <c r="Z13" s="557"/>
    </row>
    <row r="14" spans="1:26" ht="15.95" customHeight="1" x14ac:dyDescent="0.2">
      <c r="A14" s="554"/>
      <c r="B14" s="10"/>
      <c r="C14" s="10"/>
      <c r="D14" s="10"/>
      <c r="E14" s="4"/>
      <c r="F14" s="3"/>
      <c r="G14" s="3"/>
      <c r="H14" s="65"/>
      <c r="I14" s="555"/>
      <c r="J14" s="560"/>
      <c r="K14" s="561"/>
      <c r="L14" s="560"/>
      <c r="M14" s="559"/>
      <c r="N14" s="559"/>
      <c r="O14" s="22"/>
      <c r="P14" s="557"/>
      <c r="Q14" s="556"/>
      <c r="R14" s="22"/>
      <c r="S14" s="22"/>
      <c r="T14" s="22"/>
      <c r="U14" s="557"/>
      <c r="V14" s="556"/>
      <c r="W14" s="22"/>
      <c r="X14" s="22"/>
      <c r="Y14" s="22"/>
      <c r="Z14" s="557"/>
    </row>
    <row r="15" spans="1:26" ht="15.95" customHeight="1" x14ac:dyDescent="0.2">
      <c r="A15" s="554" t="s">
        <v>79</v>
      </c>
      <c r="B15" s="10">
        <v>2004</v>
      </c>
      <c r="C15" s="10" t="s">
        <v>80</v>
      </c>
      <c r="D15" s="10">
        <v>15</v>
      </c>
      <c r="E15" s="189" t="s">
        <v>81</v>
      </c>
      <c r="F15" s="3"/>
      <c r="G15" s="3" t="s">
        <v>37</v>
      </c>
      <c r="H15" s="65"/>
      <c r="I15" s="555"/>
      <c r="J15" s="560"/>
      <c r="K15" s="561">
        <v>25000</v>
      </c>
      <c r="L15" s="560"/>
      <c r="M15" s="559"/>
      <c r="N15" s="559"/>
      <c r="O15" s="22"/>
      <c r="P15" s="557"/>
      <c r="Q15" s="556"/>
      <c r="R15" s="22"/>
      <c r="S15" s="22"/>
      <c r="T15" s="22"/>
      <c r="U15" s="557"/>
      <c r="V15" s="556"/>
      <c r="W15" s="22"/>
      <c r="X15" s="22"/>
      <c r="Y15" s="22"/>
      <c r="Z15" s="557"/>
    </row>
    <row r="16" spans="1:26" ht="15.95" customHeight="1" x14ac:dyDescent="0.2">
      <c r="A16" s="554"/>
      <c r="B16" s="10"/>
      <c r="C16" s="10"/>
      <c r="D16" s="10"/>
      <c r="E16" s="4"/>
      <c r="F16" s="3"/>
      <c r="G16" s="3"/>
      <c r="H16" s="65"/>
      <c r="I16" s="555"/>
      <c r="J16" s="560"/>
      <c r="K16" s="561"/>
      <c r="L16" s="560"/>
      <c r="M16" s="559"/>
      <c r="N16" s="559"/>
      <c r="O16" s="22"/>
      <c r="P16" s="557"/>
      <c r="Q16" s="556"/>
      <c r="R16" s="22"/>
      <c r="S16" s="22"/>
      <c r="T16" s="22"/>
      <c r="U16" s="557"/>
      <c r="V16" s="556"/>
      <c r="W16" s="22"/>
      <c r="X16" s="22"/>
      <c r="Y16" s="22"/>
      <c r="Z16" s="557"/>
    </row>
    <row r="17" spans="1:26" ht="15.95" customHeight="1" x14ac:dyDescent="0.2">
      <c r="A17" s="554" t="s">
        <v>82</v>
      </c>
      <c r="B17" s="10">
        <v>2009</v>
      </c>
      <c r="C17" s="10" t="s">
        <v>77</v>
      </c>
      <c r="D17" s="10">
        <v>15</v>
      </c>
      <c r="E17" s="189" t="s">
        <v>83</v>
      </c>
      <c r="F17" s="3"/>
      <c r="G17" s="3" t="s">
        <v>37</v>
      </c>
      <c r="H17" s="65"/>
      <c r="I17" s="555"/>
      <c r="J17" s="560"/>
      <c r="K17" s="561"/>
      <c r="L17" s="560"/>
      <c r="M17" s="559"/>
      <c r="N17" s="559">
        <v>45000</v>
      </c>
      <c r="O17" s="22"/>
      <c r="P17" s="557"/>
      <c r="Q17" s="556"/>
      <c r="R17" s="22"/>
      <c r="S17" s="22"/>
      <c r="T17" s="22"/>
      <c r="U17" s="557"/>
      <c r="V17" s="556"/>
      <c r="W17" s="22"/>
      <c r="X17" s="22"/>
      <c r="Y17" s="22"/>
      <c r="Z17" s="557"/>
    </row>
    <row r="18" spans="1:26" ht="15.95" customHeight="1" x14ac:dyDescent="0.2">
      <c r="A18" s="554"/>
      <c r="B18" s="10"/>
      <c r="C18" s="10"/>
      <c r="D18" s="10"/>
      <c r="E18" s="4"/>
      <c r="F18" s="3"/>
      <c r="G18" s="3"/>
      <c r="H18" s="65"/>
      <c r="I18" s="555"/>
      <c r="J18" s="560"/>
      <c r="K18" s="561"/>
      <c r="L18" s="560"/>
      <c r="M18" s="559"/>
      <c r="N18" s="559"/>
      <c r="O18" s="22"/>
      <c r="P18" s="557"/>
      <c r="Q18" s="556"/>
      <c r="R18" s="22"/>
      <c r="S18" s="22"/>
      <c r="T18" s="22"/>
      <c r="U18" s="557"/>
      <c r="V18" s="556"/>
      <c r="W18" s="22"/>
      <c r="X18" s="22"/>
      <c r="Y18" s="22"/>
      <c r="Z18" s="557"/>
    </row>
    <row r="19" spans="1:26" ht="15.95" customHeight="1" x14ac:dyDescent="0.2">
      <c r="A19" s="554" t="s">
        <v>84</v>
      </c>
      <c r="B19" s="10">
        <v>2021</v>
      </c>
      <c r="C19" s="10" t="s">
        <v>48</v>
      </c>
      <c r="D19" s="10">
        <v>15</v>
      </c>
      <c r="E19" s="189" t="s">
        <v>85</v>
      </c>
      <c r="F19" s="3"/>
      <c r="G19" s="3"/>
      <c r="H19" s="65"/>
      <c r="I19" s="555"/>
      <c r="J19" s="560"/>
      <c r="K19" s="561"/>
      <c r="L19" s="560"/>
      <c r="M19" s="559"/>
      <c r="N19" s="559"/>
      <c r="O19" s="22"/>
      <c r="P19" s="557"/>
      <c r="Q19" s="556"/>
      <c r="R19" s="22"/>
      <c r="S19" s="22"/>
      <c r="T19" s="22"/>
      <c r="U19" s="557"/>
      <c r="V19" s="556"/>
      <c r="W19" s="22">
        <v>25000</v>
      </c>
      <c r="X19" s="22"/>
      <c r="Y19" s="22"/>
      <c r="Z19" s="557"/>
    </row>
    <row r="20" spans="1:26" ht="15.95" customHeight="1" x14ac:dyDescent="0.2">
      <c r="A20" s="554"/>
      <c r="B20" s="10"/>
      <c r="C20" s="10"/>
      <c r="D20" s="10"/>
      <c r="E20" s="4"/>
      <c r="F20" s="3"/>
      <c r="G20" s="3"/>
      <c r="H20" s="65"/>
      <c r="I20" s="555"/>
      <c r="J20" s="560"/>
      <c r="K20" s="561"/>
      <c r="L20" s="560"/>
      <c r="M20" s="559"/>
      <c r="N20" s="559"/>
      <c r="O20" s="22"/>
      <c r="P20" s="557"/>
      <c r="Q20" s="556"/>
      <c r="R20" s="22"/>
      <c r="S20" s="22"/>
      <c r="T20" s="22"/>
      <c r="U20" s="557"/>
      <c r="V20" s="556"/>
      <c r="W20" s="22"/>
      <c r="X20" s="22"/>
      <c r="Y20" s="22"/>
      <c r="Z20" s="557"/>
    </row>
    <row r="21" spans="1:26" ht="15.95" customHeight="1" x14ac:dyDescent="0.2">
      <c r="A21" s="554" t="s">
        <v>217</v>
      </c>
      <c r="B21" s="10"/>
      <c r="C21" s="10"/>
      <c r="D21" s="10">
        <v>7</v>
      </c>
      <c r="E21" s="4"/>
      <c r="F21" s="3">
        <v>9150</v>
      </c>
      <c r="G21" s="3" t="s">
        <v>142</v>
      </c>
      <c r="H21" s="65"/>
      <c r="I21" s="555"/>
      <c r="J21" s="560">
        <v>9150</v>
      </c>
      <c r="K21" s="561"/>
      <c r="L21" s="560"/>
      <c r="M21" s="559"/>
      <c r="N21" s="559"/>
      <c r="O21" s="22"/>
      <c r="P21" s="557"/>
      <c r="Q21" s="556"/>
      <c r="R21" s="22"/>
      <c r="S21" s="22"/>
      <c r="T21" s="22"/>
      <c r="U21" s="557"/>
      <c r="V21" s="556"/>
      <c r="W21" s="22"/>
      <c r="X21" s="22"/>
      <c r="Y21" s="22"/>
      <c r="Z21" s="557"/>
    </row>
    <row r="22" spans="1:26" ht="15.95" customHeight="1" x14ac:dyDescent="0.2">
      <c r="A22" s="554"/>
      <c r="B22" s="10"/>
      <c r="C22" s="10"/>
      <c r="D22" s="10"/>
      <c r="E22" s="4"/>
      <c r="F22" s="3"/>
      <c r="G22" s="3"/>
      <c r="H22" s="65"/>
      <c r="I22" s="555"/>
      <c r="J22" s="560"/>
      <c r="K22" s="561"/>
      <c r="L22" s="560"/>
      <c r="M22" s="559"/>
      <c r="N22" s="559"/>
      <c r="O22" s="22"/>
      <c r="P22" s="557"/>
      <c r="Q22" s="556"/>
      <c r="R22" s="22"/>
      <c r="S22" s="22"/>
      <c r="T22" s="22"/>
      <c r="U22" s="557"/>
      <c r="V22" s="556"/>
      <c r="W22" s="22"/>
      <c r="X22" s="22"/>
      <c r="Y22" s="22"/>
      <c r="Z22" s="557"/>
    </row>
    <row r="23" spans="1:26" ht="15.95" customHeight="1" x14ac:dyDescent="0.2">
      <c r="A23" s="554" t="s">
        <v>218</v>
      </c>
      <c r="B23" s="10"/>
      <c r="C23" s="10"/>
      <c r="D23" s="10"/>
      <c r="E23" s="4"/>
      <c r="F23" s="3">
        <v>8400</v>
      </c>
      <c r="G23" s="3" t="s">
        <v>142</v>
      </c>
      <c r="H23" s="65"/>
      <c r="I23" s="555"/>
      <c r="J23" s="560">
        <v>8400</v>
      </c>
      <c r="K23" s="561"/>
      <c r="L23" s="560"/>
      <c r="M23" s="559"/>
      <c r="N23" s="559"/>
      <c r="O23" s="22"/>
      <c r="P23" s="557"/>
      <c r="Q23" s="556"/>
      <c r="R23" s="22"/>
      <c r="S23" s="22"/>
      <c r="T23" s="22"/>
      <c r="U23" s="557"/>
      <c r="V23" s="556"/>
      <c r="W23" s="22"/>
      <c r="X23" s="22"/>
      <c r="Y23" s="22"/>
      <c r="Z23" s="557"/>
    </row>
    <row r="24" spans="1:26" ht="15.95" customHeight="1" x14ac:dyDescent="0.2">
      <c r="A24" s="554"/>
      <c r="B24" s="10"/>
      <c r="C24" s="10"/>
      <c r="D24" s="10"/>
      <c r="E24" s="4"/>
      <c r="F24" s="3"/>
      <c r="G24" s="3"/>
      <c r="H24" s="65"/>
      <c r="I24" s="555"/>
      <c r="J24" s="560"/>
      <c r="K24" s="561"/>
      <c r="L24" s="560"/>
      <c r="M24" s="559"/>
      <c r="N24" s="559"/>
      <c r="O24" s="22"/>
      <c r="P24" s="557"/>
      <c r="Q24" s="556"/>
      <c r="R24" s="22"/>
      <c r="S24" s="22"/>
      <c r="T24" s="22"/>
      <c r="U24" s="557"/>
      <c r="V24" s="556"/>
      <c r="W24" s="22"/>
      <c r="X24" s="22"/>
      <c r="Y24" s="22"/>
      <c r="Z24" s="557"/>
    </row>
    <row r="25" spans="1:26" ht="15.95" customHeight="1" x14ac:dyDescent="0.2">
      <c r="A25" s="558" t="s">
        <v>86</v>
      </c>
      <c r="B25" s="10">
        <v>2005</v>
      </c>
      <c r="C25" s="10" t="s">
        <v>80</v>
      </c>
      <c r="D25" s="10">
        <v>15</v>
      </c>
      <c r="E25" s="189" t="s">
        <v>87</v>
      </c>
      <c r="F25" s="3" t="s">
        <v>23</v>
      </c>
      <c r="G25" s="3" t="s">
        <v>37</v>
      </c>
      <c r="H25" s="65"/>
      <c r="I25" s="555"/>
      <c r="J25" s="560">
        <v>45729</v>
      </c>
      <c r="K25" s="561"/>
      <c r="L25" s="560"/>
      <c r="M25" s="559"/>
      <c r="N25" s="559"/>
      <c r="O25" s="22"/>
      <c r="P25" s="557"/>
      <c r="Q25" s="556"/>
      <c r="R25" s="22"/>
      <c r="S25" s="22"/>
      <c r="T25" s="22"/>
      <c r="U25" s="557"/>
      <c r="V25" s="556"/>
      <c r="W25" s="22"/>
      <c r="X25" s="22"/>
      <c r="Y25" s="22"/>
      <c r="Z25" s="557"/>
    </row>
    <row r="26" spans="1:26" ht="15.95" customHeight="1" x14ac:dyDescent="0.2">
      <c r="A26" s="161"/>
      <c r="B26" s="10"/>
      <c r="C26" s="10"/>
      <c r="D26" s="10"/>
      <c r="E26" s="4"/>
      <c r="F26" s="3"/>
      <c r="G26" s="3"/>
      <c r="H26" s="65"/>
      <c r="I26" s="555"/>
      <c r="J26" s="560"/>
      <c r="K26" s="561"/>
      <c r="L26" s="560"/>
      <c r="M26" s="559"/>
      <c r="N26" s="559"/>
      <c r="O26" s="22"/>
      <c r="P26" s="557"/>
      <c r="Q26" s="556"/>
      <c r="R26" s="22"/>
      <c r="S26" s="22"/>
      <c r="T26" s="22"/>
      <c r="U26" s="557"/>
      <c r="V26" s="556"/>
      <c r="W26" s="22"/>
      <c r="X26" s="22"/>
      <c r="Y26" s="22"/>
      <c r="Z26" s="557"/>
    </row>
    <row r="27" spans="1:26" ht="15.95" customHeight="1" x14ac:dyDescent="0.2">
      <c r="A27" s="161" t="s">
        <v>294</v>
      </c>
      <c r="B27" s="10"/>
      <c r="C27" s="10"/>
      <c r="D27" s="10"/>
      <c r="E27" s="4"/>
      <c r="F27" s="3"/>
      <c r="G27" s="3"/>
      <c r="H27" s="65"/>
      <c r="I27" s="555"/>
      <c r="J27" s="560"/>
      <c r="K27" s="561"/>
      <c r="L27" s="560"/>
      <c r="M27" s="559"/>
      <c r="N27" s="559"/>
      <c r="O27" s="22"/>
      <c r="P27" s="557"/>
      <c r="Q27" s="556"/>
      <c r="R27" s="22"/>
      <c r="S27" s="22"/>
      <c r="T27" s="22"/>
      <c r="U27" s="557"/>
      <c r="V27" s="556"/>
      <c r="W27" s="22"/>
      <c r="X27" s="22"/>
      <c r="Y27" s="22"/>
      <c r="Z27" s="557"/>
    </row>
    <row r="28" spans="1:26" ht="15.95" customHeight="1" x14ac:dyDescent="0.2">
      <c r="A28" s="161" t="s">
        <v>295</v>
      </c>
      <c r="B28" s="10"/>
      <c r="C28" s="10"/>
      <c r="D28" s="10">
        <v>15</v>
      </c>
      <c r="E28" s="189" t="s">
        <v>88</v>
      </c>
      <c r="F28" s="3" t="s">
        <v>89</v>
      </c>
      <c r="G28" s="3" t="s">
        <v>90</v>
      </c>
      <c r="H28" s="65"/>
      <c r="I28" s="555"/>
      <c r="J28" s="560">
        <v>18000</v>
      </c>
      <c r="K28" s="561">
        <v>18000</v>
      </c>
      <c r="L28" s="560">
        <v>18000</v>
      </c>
      <c r="M28" s="559">
        <v>10000</v>
      </c>
      <c r="N28" s="559">
        <v>10000</v>
      </c>
      <c r="O28" s="559">
        <v>10000</v>
      </c>
      <c r="P28" s="561">
        <v>20000</v>
      </c>
      <c r="Q28" s="560">
        <v>10000</v>
      </c>
      <c r="R28" s="559">
        <v>10000</v>
      </c>
      <c r="S28" s="559">
        <v>10000</v>
      </c>
      <c r="T28" s="559">
        <v>10000</v>
      </c>
      <c r="U28" s="561">
        <v>10000</v>
      </c>
      <c r="V28" s="560">
        <v>20000</v>
      </c>
      <c r="W28" s="559">
        <v>10000</v>
      </c>
      <c r="X28" s="559">
        <v>10000</v>
      </c>
      <c r="Y28" s="559">
        <v>10000</v>
      </c>
      <c r="Z28" s="561">
        <v>10000</v>
      </c>
    </row>
    <row r="29" spans="1:26" ht="15.95" customHeight="1" x14ac:dyDescent="0.2">
      <c r="A29" s="161" t="s">
        <v>296</v>
      </c>
      <c r="B29" s="10"/>
      <c r="C29" s="10"/>
      <c r="D29" s="10">
        <v>15</v>
      </c>
      <c r="E29" s="189" t="s">
        <v>91</v>
      </c>
      <c r="F29" s="3" t="s">
        <v>92</v>
      </c>
      <c r="G29" s="3" t="s">
        <v>90</v>
      </c>
      <c r="H29" s="65"/>
      <c r="I29" s="555"/>
      <c r="J29" s="560">
        <v>9000</v>
      </c>
      <c r="K29" s="561">
        <v>9000</v>
      </c>
      <c r="L29" s="560">
        <v>4500</v>
      </c>
      <c r="M29" s="559">
        <v>4500</v>
      </c>
      <c r="N29" s="559">
        <v>4500</v>
      </c>
      <c r="O29" s="559">
        <v>4500</v>
      </c>
      <c r="P29" s="561">
        <v>9000</v>
      </c>
      <c r="Q29" s="560">
        <v>4500</v>
      </c>
      <c r="R29" s="559">
        <v>4500</v>
      </c>
      <c r="S29" s="559">
        <v>4500</v>
      </c>
      <c r="T29" s="559">
        <v>4500</v>
      </c>
      <c r="U29" s="561">
        <v>4500</v>
      </c>
      <c r="V29" s="560">
        <v>9000</v>
      </c>
      <c r="W29" s="559">
        <v>4500</v>
      </c>
      <c r="X29" s="559">
        <v>4500</v>
      </c>
      <c r="Y29" s="559">
        <v>4500</v>
      </c>
      <c r="Z29" s="561">
        <v>4500</v>
      </c>
    </row>
    <row r="30" spans="1:26" ht="15.95" customHeight="1" x14ac:dyDescent="0.2">
      <c r="A30" s="161" t="s">
        <v>297</v>
      </c>
      <c r="B30" s="10"/>
      <c r="C30" s="10"/>
      <c r="D30" s="10">
        <v>10</v>
      </c>
      <c r="E30" s="189" t="s">
        <v>224</v>
      </c>
      <c r="F30" s="8">
        <v>4000</v>
      </c>
      <c r="G30" s="3" t="s">
        <v>90</v>
      </c>
      <c r="H30" s="65"/>
      <c r="I30" s="555"/>
      <c r="J30" s="560">
        <v>12000</v>
      </c>
      <c r="K30" s="561">
        <v>8000</v>
      </c>
      <c r="L30" s="560">
        <v>8000</v>
      </c>
      <c r="M30" s="559">
        <v>8000</v>
      </c>
      <c r="N30" s="559">
        <v>8000</v>
      </c>
      <c r="O30" s="559">
        <v>8000</v>
      </c>
      <c r="P30" s="561">
        <v>8000</v>
      </c>
      <c r="Q30" s="560">
        <v>8000</v>
      </c>
      <c r="R30" s="559">
        <v>8000</v>
      </c>
      <c r="S30" s="559">
        <v>8000</v>
      </c>
      <c r="T30" s="559">
        <v>8000</v>
      </c>
      <c r="U30" s="561">
        <v>8000</v>
      </c>
      <c r="V30" s="560">
        <v>8000</v>
      </c>
      <c r="W30" s="559">
        <v>8000</v>
      </c>
      <c r="X30" s="559">
        <v>8000</v>
      </c>
      <c r="Y30" s="559">
        <v>8000</v>
      </c>
      <c r="Z30" s="561">
        <v>8000</v>
      </c>
    </row>
    <row r="31" spans="1:26" ht="15.95" customHeight="1" x14ac:dyDescent="0.2">
      <c r="A31" s="161"/>
      <c r="B31" s="10"/>
      <c r="C31" s="10"/>
      <c r="D31" s="10"/>
      <c r="E31" s="4"/>
      <c r="F31" s="8"/>
      <c r="G31" s="3"/>
      <c r="H31" s="555"/>
      <c r="I31" s="555"/>
      <c r="J31" s="560"/>
      <c r="K31" s="561"/>
      <c r="L31" s="560"/>
      <c r="M31" s="559"/>
      <c r="N31" s="559"/>
      <c r="O31" s="22"/>
      <c r="P31" s="557"/>
      <c r="Q31" s="556"/>
      <c r="R31" s="22"/>
      <c r="S31" s="22"/>
      <c r="T31" s="22"/>
      <c r="U31" s="557"/>
      <c r="V31" s="556"/>
      <c r="W31" s="22"/>
      <c r="X31" s="22"/>
      <c r="Y31" s="22"/>
      <c r="Z31" s="557"/>
    </row>
    <row r="32" spans="1:26" ht="15.95" customHeight="1" x14ac:dyDescent="0.2">
      <c r="A32" s="562" t="s">
        <v>227</v>
      </c>
      <c r="B32" s="563"/>
      <c r="C32" s="563"/>
      <c r="D32" s="563"/>
      <c r="E32" s="564"/>
      <c r="F32" s="8"/>
      <c r="G32" s="8"/>
      <c r="H32" s="565"/>
      <c r="I32" s="565"/>
      <c r="J32" s="576"/>
      <c r="K32" s="577"/>
      <c r="L32" s="576"/>
      <c r="M32" s="589"/>
      <c r="N32" s="589"/>
      <c r="O32" s="114"/>
      <c r="P32" s="567"/>
      <c r="Q32" s="566"/>
      <c r="R32" s="114"/>
      <c r="S32" s="114"/>
      <c r="T32" s="114"/>
      <c r="U32" s="567"/>
      <c r="V32" s="556"/>
      <c r="W32" s="22"/>
      <c r="X32" s="22"/>
      <c r="Y32" s="22"/>
      <c r="Z32" s="557"/>
    </row>
    <row r="33" spans="1:27" ht="15.95" customHeight="1" x14ac:dyDescent="0.2">
      <c r="A33" s="562" t="s">
        <v>290</v>
      </c>
      <c r="B33" s="563"/>
      <c r="C33" s="563"/>
      <c r="D33" s="563"/>
      <c r="E33" s="564"/>
      <c r="F33" s="8"/>
      <c r="G33" s="8"/>
      <c r="H33" s="565"/>
      <c r="I33" s="565"/>
      <c r="J33" s="576"/>
      <c r="K33" s="577">
        <v>5000</v>
      </c>
      <c r="L33" s="576"/>
      <c r="M33" s="589"/>
      <c r="N33" s="589"/>
      <c r="O33" s="114"/>
      <c r="P33" s="567"/>
      <c r="Q33" s="566"/>
      <c r="R33" s="114"/>
      <c r="S33" s="114"/>
      <c r="T33" s="114"/>
      <c r="U33" s="567"/>
      <c r="V33" s="566"/>
      <c r="W33" s="114"/>
      <c r="X33" s="114"/>
      <c r="Y33" s="114"/>
      <c r="Z33" s="567"/>
    </row>
    <row r="34" spans="1:27" ht="15.95" customHeight="1" x14ac:dyDescent="0.2">
      <c r="A34" s="562" t="s">
        <v>291</v>
      </c>
      <c r="B34" s="563"/>
      <c r="C34" s="563"/>
      <c r="D34" s="563"/>
      <c r="E34" s="564"/>
      <c r="F34" s="8"/>
      <c r="G34" s="8"/>
      <c r="H34" s="565"/>
      <c r="I34" s="565"/>
      <c r="J34" s="576"/>
      <c r="K34" s="577"/>
      <c r="L34" s="576"/>
      <c r="M34" s="589"/>
      <c r="N34" s="589">
        <v>45000</v>
      </c>
      <c r="O34" s="114"/>
      <c r="P34" s="567"/>
      <c r="Q34" s="566"/>
      <c r="R34" s="114"/>
      <c r="S34" s="114"/>
      <c r="T34" s="114"/>
      <c r="U34" s="567"/>
      <c r="V34" s="566"/>
      <c r="W34" s="114"/>
      <c r="X34" s="114"/>
      <c r="Y34" s="114"/>
      <c r="Z34" s="567"/>
    </row>
    <row r="35" spans="1:27" ht="15.95" customHeight="1" x14ac:dyDescent="0.2">
      <c r="A35" s="562" t="s">
        <v>292</v>
      </c>
      <c r="B35" s="563"/>
      <c r="C35" s="563"/>
      <c r="D35" s="563"/>
      <c r="E35" s="564"/>
      <c r="F35" s="8"/>
      <c r="G35" s="8"/>
      <c r="H35" s="565"/>
      <c r="I35" s="565"/>
      <c r="J35" s="576"/>
      <c r="K35" s="577"/>
      <c r="L35" s="576"/>
      <c r="M35" s="589"/>
      <c r="N35" s="589"/>
      <c r="O35" s="114"/>
      <c r="P35" s="567">
        <v>400000</v>
      </c>
      <c r="Q35" s="566"/>
      <c r="R35" s="114"/>
      <c r="S35" s="114"/>
      <c r="T35" s="114"/>
      <c r="U35" s="567"/>
      <c r="V35" s="566"/>
      <c r="W35" s="114"/>
      <c r="X35" s="114"/>
      <c r="Y35" s="114"/>
      <c r="Z35" s="567"/>
    </row>
    <row r="36" spans="1:27" ht="15.95" customHeight="1" thickBot="1" x14ac:dyDescent="0.25">
      <c r="A36" s="562"/>
      <c r="B36" s="563"/>
      <c r="C36" s="563"/>
      <c r="D36" s="563"/>
      <c r="E36" s="564"/>
      <c r="F36" s="8"/>
      <c r="G36" s="8"/>
      <c r="H36" s="565"/>
      <c r="I36" s="565"/>
      <c r="J36" s="576"/>
      <c r="K36" s="577"/>
      <c r="L36" s="576"/>
      <c r="M36" s="589"/>
      <c r="N36" s="589"/>
      <c r="O36" s="114"/>
      <c r="P36" s="567"/>
      <c r="Q36" s="566"/>
      <c r="R36" s="114"/>
      <c r="S36" s="114"/>
      <c r="T36" s="114"/>
      <c r="U36" s="567"/>
      <c r="V36" s="566"/>
      <c r="W36" s="114"/>
      <c r="X36" s="114"/>
      <c r="Y36" s="114"/>
      <c r="Z36" s="567"/>
    </row>
    <row r="37" spans="1:27" ht="15.95" customHeight="1" thickTop="1" thickBot="1" x14ac:dyDescent="0.25">
      <c r="A37" s="136" t="s">
        <v>125</v>
      </c>
      <c r="B37" s="138"/>
      <c r="C37" s="138"/>
      <c r="D37" s="138"/>
      <c r="E37" s="138"/>
      <c r="F37" s="138"/>
      <c r="G37" s="138"/>
      <c r="H37" s="138"/>
      <c r="I37" s="197"/>
      <c r="J37" s="578"/>
      <c r="K37" s="579"/>
      <c r="L37" s="578"/>
      <c r="M37" s="139"/>
      <c r="N37" s="139"/>
      <c r="O37" s="138"/>
      <c r="P37" s="140"/>
      <c r="Q37" s="204"/>
      <c r="R37" s="139"/>
      <c r="S37" s="139"/>
      <c r="T37" s="139"/>
      <c r="U37" s="140"/>
      <c r="V37" s="204"/>
      <c r="W37" s="139"/>
      <c r="X37" s="139"/>
      <c r="Y37" s="139"/>
      <c r="Z37" s="140"/>
      <c r="AA37" s="14"/>
    </row>
    <row r="38" spans="1:27" ht="15.95" customHeight="1" thickTop="1" thickBot="1" x14ac:dyDescent="0.25">
      <c r="A38" s="315" t="s">
        <v>50</v>
      </c>
      <c r="B38" s="132"/>
      <c r="C38" s="132"/>
      <c r="D38" s="132"/>
      <c r="E38" s="132"/>
      <c r="F38" s="132"/>
      <c r="G38" s="132"/>
      <c r="H38" s="132"/>
      <c r="I38" s="316"/>
      <c r="J38" s="580">
        <v>-54879</v>
      </c>
      <c r="K38" s="581"/>
      <c r="L38" s="580"/>
      <c r="M38" s="317"/>
      <c r="N38" s="317"/>
      <c r="O38" s="132"/>
      <c r="P38" s="590"/>
      <c r="Q38" s="181"/>
      <c r="R38" s="317"/>
      <c r="S38" s="317"/>
      <c r="T38" s="317"/>
      <c r="U38" s="590"/>
      <c r="V38" s="169"/>
      <c r="W38" s="318"/>
      <c r="X38" s="318"/>
      <c r="Y38" s="318"/>
      <c r="Z38" s="319"/>
      <c r="AA38" s="14"/>
    </row>
    <row r="39" spans="1:27" ht="15.95" customHeight="1" thickTop="1" x14ac:dyDescent="0.2">
      <c r="A39" s="354" t="s">
        <v>225</v>
      </c>
      <c r="B39" s="332"/>
      <c r="C39" s="332"/>
      <c r="D39" s="332"/>
      <c r="E39" s="332"/>
      <c r="F39" s="332"/>
      <c r="G39" s="332"/>
      <c r="H39" s="332"/>
      <c r="I39" s="355"/>
      <c r="J39" s="356">
        <v>0</v>
      </c>
      <c r="K39" s="357">
        <v>-125000</v>
      </c>
      <c r="L39" s="356">
        <v>-267230</v>
      </c>
      <c r="M39" s="332">
        <v>0</v>
      </c>
      <c r="N39" s="332">
        <f t="shared" ref="N39:Z39" si="0">-SUM(N2:N25)-N37-N38</f>
        <v>-645000</v>
      </c>
      <c r="O39" s="332">
        <f t="shared" si="0"/>
        <v>-100000</v>
      </c>
      <c r="P39" s="357">
        <f>-SUM(P2:P25)-P37-P38</f>
        <v>0</v>
      </c>
      <c r="Q39" s="356">
        <f t="shared" si="0"/>
        <v>0</v>
      </c>
      <c r="R39" s="332">
        <f t="shared" si="0"/>
        <v>-820000</v>
      </c>
      <c r="S39" s="332">
        <f t="shared" si="0"/>
        <v>-100000</v>
      </c>
      <c r="T39" s="332">
        <f t="shared" si="0"/>
        <v>0</v>
      </c>
      <c r="U39" s="357">
        <f t="shared" si="0"/>
        <v>0</v>
      </c>
      <c r="V39" s="356">
        <f t="shared" si="0"/>
        <v>-1150000</v>
      </c>
      <c r="W39" s="332">
        <f t="shared" si="0"/>
        <v>-125000</v>
      </c>
      <c r="X39" s="332">
        <f t="shared" si="0"/>
        <v>0</v>
      </c>
      <c r="Y39" s="332">
        <f t="shared" si="0"/>
        <v>0</v>
      </c>
      <c r="Z39" s="355">
        <f t="shared" si="0"/>
        <v>-900000</v>
      </c>
      <c r="AA39" s="14"/>
    </row>
    <row r="40" spans="1:27" ht="15.95" customHeight="1" x14ac:dyDescent="0.2">
      <c r="A40" s="358" t="s">
        <v>226</v>
      </c>
      <c r="B40" s="359"/>
      <c r="C40" s="359"/>
      <c r="D40" s="359"/>
      <c r="E40" s="359"/>
      <c r="F40" s="359"/>
      <c r="G40" s="359"/>
      <c r="H40" s="359"/>
      <c r="I40" s="360"/>
      <c r="J40" s="582">
        <f>-SUM(J32:J35)</f>
        <v>0</v>
      </c>
      <c r="K40" s="583">
        <f t="shared" ref="K40:Z40" si="1">-SUM(K32:K35)</f>
        <v>-5000</v>
      </c>
      <c r="L40" s="582">
        <f t="shared" si="1"/>
        <v>0</v>
      </c>
      <c r="M40" s="336">
        <f t="shared" si="1"/>
        <v>0</v>
      </c>
      <c r="N40" s="336">
        <f t="shared" si="1"/>
        <v>-45000</v>
      </c>
      <c r="O40" s="336">
        <f t="shared" si="1"/>
        <v>0</v>
      </c>
      <c r="P40" s="583">
        <f t="shared" si="1"/>
        <v>-400000</v>
      </c>
      <c r="Q40" s="582">
        <f t="shared" si="1"/>
        <v>0</v>
      </c>
      <c r="R40" s="359">
        <f t="shared" si="1"/>
        <v>0</v>
      </c>
      <c r="S40" s="359">
        <f t="shared" si="1"/>
        <v>0</v>
      </c>
      <c r="T40" s="359">
        <f t="shared" si="1"/>
        <v>0</v>
      </c>
      <c r="U40" s="583">
        <f t="shared" si="1"/>
        <v>0</v>
      </c>
      <c r="V40" s="582">
        <f t="shared" si="1"/>
        <v>0</v>
      </c>
      <c r="W40" s="359">
        <f t="shared" si="1"/>
        <v>0</v>
      </c>
      <c r="X40" s="359">
        <f t="shared" si="1"/>
        <v>0</v>
      </c>
      <c r="Y40" s="359">
        <f t="shared" si="1"/>
        <v>0</v>
      </c>
      <c r="Z40" s="360">
        <f t="shared" si="1"/>
        <v>0</v>
      </c>
      <c r="AA40" s="14"/>
    </row>
    <row r="41" spans="1:27" ht="15.95" customHeight="1" thickBot="1" x14ac:dyDescent="0.25">
      <c r="A41" s="362" t="s">
        <v>97</v>
      </c>
      <c r="B41" s="363"/>
      <c r="C41" s="363"/>
      <c r="D41" s="363"/>
      <c r="E41" s="363"/>
      <c r="F41" s="363"/>
      <c r="G41" s="363"/>
      <c r="H41" s="363"/>
      <c r="I41" s="364"/>
      <c r="J41" s="365">
        <f>-SUM(J28:J30)</f>
        <v>-39000</v>
      </c>
      <c r="K41" s="366">
        <f t="shared" ref="K41:Z41" si="2">-SUM(K28:K30)</f>
        <v>-35000</v>
      </c>
      <c r="L41" s="365">
        <f t="shared" si="2"/>
        <v>-30500</v>
      </c>
      <c r="M41" s="363">
        <f t="shared" si="2"/>
        <v>-22500</v>
      </c>
      <c r="N41" s="363">
        <f t="shared" si="2"/>
        <v>-22500</v>
      </c>
      <c r="O41" s="363">
        <f t="shared" si="2"/>
        <v>-22500</v>
      </c>
      <c r="P41" s="366">
        <f t="shared" si="2"/>
        <v>-37000</v>
      </c>
      <c r="Q41" s="365">
        <f t="shared" si="2"/>
        <v>-22500</v>
      </c>
      <c r="R41" s="363">
        <f t="shared" si="2"/>
        <v>-22500</v>
      </c>
      <c r="S41" s="363">
        <f t="shared" si="2"/>
        <v>-22500</v>
      </c>
      <c r="T41" s="363">
        <f t="shared" si="2"/>
        <v>-22500</v>
      </c>
      <c r="U41" s="366">
        <f t="shared" si="2"/>
        <v>-22500</v>
      </c>
      <c r="V41" s="365">
        <f t="shared" si="2"/>
        <v>-37000</v>
      </c>
      <c r="W41" s="363">
        <f t="shared" si="2"/>
        <v>-22500</v>
      </c>
      <c r="X41" s="363">
        <f t="shared" si="2"/>
        <v>-22500</v>
      </c>
      <c r="Y41" s="363">
        <f t="shared" si="2"/>
        <v>-22500</v>
      </c>
      <c r="Z41" s="364">
        <f t="shared" si="2"/>
        <v>-22500</v>
      </c>
      <c r="AA41" s="14"/>
    </row>
    <row r="42" spans="1:27" ht="15.95" customHeight="1" thickTop="1" x14ac:dyDescent="0.25">
      <c r="A42" s="481"/>
      <c r="B42" s="482"/>
      <c r="C42" s="482"/>
      <c r="D42" s="482"/>
      <c r="E42" s="568"/>
      <c r="F42" s="144"/>
      <c r="G42" s="73"/>
      <c r="H42" s="569"/>
      <c r="I42" s="569"/>
      <c r="J42" s="485"/>
      <c r="K42" s="584"/>
      <c r="L42" s="485"/>
      <c r="M42" s="483"/>
      <c r="N42" s="483"/>
      <c r="O42" s="100"/>
      <c r="P42" s="542"/>
      <c r="Q42" s="541"/>
      <c r="R42" s="100"/>
      <c r="S42" s="100"/>
      <c r="T42" s="100"/>
      <c r="U42" s="542"/>
      <c r="V42" s="541"/>
      <c r="W42" s="100"/>
      <c r="X42" s="100"/>
      <c r="Y42" s="100"/>
      <c r="Z42" s="542"/>
    </row>
    <row r="43" spans="1:27" s="25" customFormat="1" ht="15.95" customHeight="1" x14ac:dyDescent="0.25">
      <c r="A43" s="35" t="s">
        <v>100</v>
      </c>
      <c r="B43" s="16"/>
      <c r="C43" s="16"/>
      <c r="D43" s="16"/>
      <c r="E43" s="16"/>
      <c r="F43" s="16"/>
      <c r="G43" s="16"/>
      <c r="H43" s="27"/>
      <c r="I43" s="27"/>
      <c r="J43" s="199">
        <f t="shared" ref="J43:Y43" si="3">SUM(J2:J42)</f>
        <v>72075</v>
      </c>
      <c r="K43" s="36">
        <f t="shared" si="3"/>
        <v>62198</v>
      </c>
      <c r="L43" s="199">
        <f t="shared" si="3"/>
        <v>60763</v>
      </c>
      <c r="M43" s="16">
        <f t="shared" si="3"/>
        <v>59542</v>
      </c>
      <c r="N43" s="16">
        <f t="shared" si="3"/>
        <v>0</v>
      </c>
      <c r="O43" s="16">
        <f t="shared" si="3"/>
        <v>0</v>
      </c>
      <c r="P43" s="36">
        <f t="shared" si="3"/>
        <v>0</v>
      </c>
      <c r="Q43" s="199">
        <f t="shared" si="3"/>
        <v>0</v>
      </c>
      <c r="R43" s="16">
        <f t="shared" si="3"/>
        <v>0</v>
      </c>
      <c r="S43" s="16">
        <f t="shared" si="3"/>
        <v>0</v>
      </c>
      <c r="T43" s="16">
        <f t="shared" si="3"/>
        <v>0</v>
      </c>
      <c r="U43" s="36">
        <f t="shared" si="3"/>
        <v>0</v>
      </c>
      <c r="V43" s="199">
        <f t="shared" si="3"/>
        <v>0</v>
      </c>
      <c r="W43" s="16">
        <f t="shared" si="3"/>
        <v>0</v>
      </c>
      <c r="X43" s="16">
        <f t="shared" si="3"/>
        <v>0</v>
      </c>
      <c r="Y43" s="16">
        <f t="shared" si="3"/>
        <v>0</v>
      </c>
      <c r="Z43" s="36">
        <v>0</v>
      </c>
      <c r="AA43" s="28"/>
    </row>
    <row r="44" spans="1:27" ht="15.95" customHeight="1" x14ac:dyDescent="0.25">
      <c r="A44" s="34" t="s">
        <v>49</v>
      </c>
      <c r="B44" s="22"/>
      <c r="C44" s="22"/>
      <c r="D44" s="22"/>
      <c r="E44" s="22"/>
      <c r="F44" s="22"/>
      <c r="G44" s="22"/>
      <c r="H44" s="22"/>
      <c r="I44" s="205"/>
      <c r="J44" s="199">
        <v>-63675</v>
      </c>
      <c r="K44" s="36">
        <v>-62198</v>
      </c>
      <c r="L44" s="199">
        <v>-60763</v>
      </c>
      <c r="M44" s="16">
        <v>-59542</v>
      </c>
      <c r="N44" s="16"/>
      <c r="O44" s="16"/>
      <c r="P44" s="38"/>
      <c r="Q44" s="35"/>
      <c r="R44" s="12"/>
      <c r="S44" s="12"/>
      <c r="T44" s="12"/>
      <c r="U44" s="38"/>
      <c r="V44" s="35"/>
      <c r="W44" s="12"/>
      <c r="X44" s="12"/>
      <c r="Y44" s="12"/>
      <c r="Z44" s="38"/>
      <c r="AA44" s="14"/>
    </row>
    <row r="45" spans="1:27" ht="15.95" customHeight="1" x14ac:dyDescent="0.25">
      <c r="A45" s="34" t="s">
        <v>54</v>
      </c>
      <c r="B45" s="22"/>
      <c r="C45" s="22"/>
      <c r="D45" s="22"/>
      <c r="E45" s="22"/>
      <c r="F45" s="22"/>
      <c r="G45" s="22"/>
      <c r="H45" s="22"/>
      <c r="I45" s="205"/>
      <c r="J45" s="199">
        <v>-8400</v>
      </c>
      <c r="K45" s="36"/>
      <c r="L45" s="199"/>
      <c r="M45" s="16"/>
      <c r="N45" s="16"/>
      <c r="O45" s="16"/>
      <c r="P45" s="38"/>
      <c r="Q45" s="35"/>
      <c r="R45" s="12"/>
      <c r="S45" s="12"/>
      <c r="T45" s="12"/>
      <c r="U45" s="38"/>
      <c r="V45" s="35"/>
      <c r="W45" s="12"/>
      <c r="X45" s="12"/>
      <c r="Y45" s="12"/>
      <c r="Z45" s="38"/>
      <c r="AA45" s="14"/>
    </row>
    <row r="46" spans="1:27" ht="15.95" customHeight="1" x14ac:dyDescent="0.25">
      <c r="A46" s="34" t="s">
        <v>52</v>
      </c>
      <c r="B46" s="22"/>
      <c r="C46" s="22"/>
      <c r="D46" s="22"/>
      <c r="E46" s="22"/>
      <c r="F46" s="22"/>
      <c r="G46" s="22"/>
      <c r="H46" s="22"/>
      <c r="I46" s="205"/>
      <c r="J46" s="199">
        <f t="shared" ref="J46:Z46" si="4">SUM(J43:J45)</f>
        <v>0</v>
      </c>
      <c r="K46" s="36">
        <f t="shared" si="4"/>
        <v>0</v>
      </c>
      <c r="L46" s="199">
        <f t="shared" si="4"/>
        <v>0</v>
      </c>
      <c r="M46" s="16">
        <f t="shared" si="4"/>
        <v>0</v>
      </c>
      <c r="N46" s="16">
        <f t="shared" si="4"/>
        <v>0</v>
      </c>
      <c r="O46" s="16">
        <f t="shared" si="4"/>
        <v>0</v>
      </c>
      <c r="P46" s="36">
        <f t="shared" si="4"/>
        <v>0</v>
      </c>
      <c r="Q46" s="199">
        <f t="shared" si="4"/>
        <v>0</v>
      </c>
      <c r="R46" s="16">
        <f t="shared" si="4"/>
        <v>0</v>
      </c>
      <c r="S46" s="16">
        <f t="shared" si="4"/>
        <v>0</v>
      </c>
      <c r="T46" s="16">
        <f t="shared" si="4"/>
        <v>0</v>
      </c>
      <c r="U46" s="36">
        <f t="shared" si="4"/>
        <v>0</v>
      </c>
      <c r="V46" s="199">
        <f t="shared" si="4"/>
        <v>0</v>
      </c>
      <c r="W46" s="16">
        <f t="shared" si="4"/>
        <v>0</v>
      </c>
      <c r="X46" s="16">
        <f t="shared" si="4"/>
        <v>0</v>
      </c>
      <c r="Y46" s="16">
        <f t="shared" si="4"/>
        <v>0</v>
      </c>
      <c r="Z46" s="36">
        <f t="shared" si="4"/>
        <v>0</v>
      </c>
      <c r="AA46" s="14"/>
    </row>
    <row r="47" spans="1:27" ht="15.95" customHeight="1" x14ac:dyDescent="0.25">
      <c r="A47" s="367" t="s">
        <v>95</v>
      </c>
      <c r="B47" s="361"/>
      <c r="C47" s="361"/>
      <c r="D47" s="361"/>
      <c r="E47" s="361"/>
      <c r="F47" s="361"/>
      <c r="G47" s="361"/>
      <c r="H47" s="361"/>
      <c r="I47" s="369"/>
      <c r="J47" s="375">
        <v>-55000</v>
      </c>
      <c r="K47" s="37">
        <v>-150000</v>
      </c>
      <c r="L47" s="375">
        <v>-200000</v>
      </c>
      <c r="M47" s="373">
        <v>-200000</v>
      </c>
      <c r="N47" s="373">
        <v>-265000</v>
      </c>
      <c r="O47" s="373">
        <v>-265000</v>
      </c>
      <c r="P47" s="376">
        <v>-300000</v>
      </c>
      <c r="Q47" s="375">
        <v>-400000</v>
      </c>
      <c r="R47" s="373">
        <v>-425000</v>
      </c>
      <c r="S47" s="373">
        <v>-315000</v>
      </c>
      <c r="T47" s="373">
        <v>-315000</v>
      </c>
      <c r="U47" s="376">
        <v>-315000</v>
      </c>
      <c r="V47" s="376">
        <v>-315000</v>
      </c>
      <c r="W47" s="376">
        <v>-315000</v>
      </c>
      <c r="X47" s="376">
        <v>-315000</v>
      </c>
      <c r="Y47" s="376">
        <v>-315000</v>
      </c>
      <c r="Z47" s="376">
        <v>-315000</v>
      </c>
      <c r="AA47" s="14"/>
    </row>
    <row r="48" spans="1:27" ht="15.95" customHeight="1" thickBot="1" x14ac:dyDescent="0.3">
      <c r="A48" s="377" t="s">
        <v>98</v>
      </c>
      <c r="B48" s="336"/>
      <c r="C48" s="336"/>
      <c r="D48" s="336"/>
      <c r="E48" s="336"/>
      <c r="F48" s="336"/>
      <c r="G48" s="336"/>
      <c r="H48" s="336"/>
      <c r="I48" s="378"/>
      <c r="J48" s="383">
        <v>-40000</v>
      </c>
      <c r="K48" s="585">
        <v>-40000</v>
      </c>
      <c r="L48" s="383">
        <v>-35000</v>
      </c>
      <c r="M48" s="381">
        <v>-35000</v>
      </c>
      <c r="N48" s="381">
        <v>-35000</v>
      </c>
      <c r="O48" s="381">
        <v>-35000</v>
      </c>
      <c r="P48" s="585">
        <v>-35000</v>
      </c>
      <c r="Q48" s="383">
        <v>-35000</v>
      </c>
      <c r="R48" s="337">
        <v>-35000</v>
      </c>
      <c r="S48" s="337">
        <v>-35000</v>
      </c>
      <c r="T48" s="337">
        <v>-35000</v>
      </c>
      <c r="U48" s="585">
        <v>-35000</v>
      </c>
      <c r="V48" s="375">
        <v>-35000</v>
      </c>
      <c r="W48" s="373">
        <v>-35000</v>
      </c>
      <c r="X48" s="373">
        <v>-35000</v>
      </c>
      <c r="Y48" s="373">
        <v>-35000</v>
      </c>
      <c r="Z48" s="376">
        <v>-35000</v>
      </c>
      <c r="AA48" s="14"/>
    </row>
    <row r="49" spans="1:27" s="25" customFormat="1" ht="15.95" customHeight="1" thickTop="1" thickBot="1" x14ac:dyDescent="0.3">
      <c r="A49" s="154" t="s">
        <v>51</v>
      </c>
      <c r="B49" s="155"/>
      <c r="C49" s="155"/>
      <c r="D49" s="155"/>
      <c r="E49" s="155"/>
      <c r="F49" s="146"/>
      <c r="G49" s="146"/>
      <c r="H49" s="146"/>
      <c r="I49" s="193"/>
      <c r="J49" s="158">
        <f>SUM(J44+J45+J47+J48)</f>
        <v>-167075</v>
      </c>
      <c r="K49" s="147">
        <f t="shared" ref="K49:Z49" si="5">SUM(K44+K45+K47+K48)</f>
        <v>-252198</v>
      </c>
      <c r="L49" s="158">
        <f t="shared" si="5"/>
        <v>-295763</v>
      </c>
      <c r="M49" s="146">
        <f t="shared" si="5"/>
        <v>-294542</v>
      </c>
      <c r="N49" s="146">
        <f t="shared" si="5"/>
        <v>-300000</v>
      </c>
      <c r="O49" s="146">
        <f t="shared" si="5"/>
        <v>-300000</v>
      </c>
      <c r="P49" s="147">
        <f t="shared" si="5"/>
        <v>-335000</v>
      </c>
      <c r="Q49" s="158">
        <f t="shared" si="5"/>
        <v>-435000</v>
      </c>
      <c r="R49" s="146">
        <f t="shared" si="5"/>
        <v>-460000</v>
      </c>
      <c r="S49" s="146">
        <f t="shared" si="5"/>
        <v>-350000</v>
      </c>
      <c r="T49" s="146">
        <f t="shared" si="5"/>
        <v>-350000</v>
      </c>
      <c r="U49" s="147">
        <f t="shared" si="5"/>
        <v>-350000</v>
      </c>
      <c r="V49" s="158">
        <f t="shared" si="5"/>
        <v>-350000</v>
      </c>
      <c r="W49" s="146">
        <f t="shared" si="5"/>
        <v>-350000</v>
      </c>
      <c r="X49" s="146">
        <f t="shared" si="5"/>
        <v>-350000</v>
      </c>
      <c r="Y49" s="146">
        <f t="shared" si="5"/>
        <v>-350000</v>
      </c>
      <c r="Z49" s="193">
        <f t="shared" si="5"/>
        <v>-350000</v>
      </c>
    </row>
    <row r="50" spans="1:27" ht="15.95" customHeight="1" thickTop="1" x14ac:dyDescent="0.25">
      <c r="A50" s="152"/>
      <c r="B50" s="100"/>
      <c r="C50" s="100"/>
      <c r="D50" s="100"/>
      <c r="E50" s="100"/>
      <c r="F50" s="100"/>
      <c r="G50" s="100"/>
      <c r="H50" s="100"/>
      <c r="I50" s="206"/>
      <c r="J50" s="200"/>
      <c r="K50" s="103"/>
      <c r="L50" s="200"/>
      <c r="M50" s="102"/>
      <c r="N50" s="102"/>
      <c r="O50" s="101"/>
      <c r="P50" s="153"/>
      <c r="Q50" s="182"/>
      <c r="R50" s="102"/>
      <c r="S50" s="102"/>
      <c r="T50" s="102"/>
      <c r="U50" s="153"/>
      <c r="V50" s="35"/>
      <c r="W50" s="12"/>
      <c r="X50" s="12"/>
      <c r="Y50" s="12"/>
      <c r="Z50" s="38"/>
      <c r="AA50" s="14"/>
    </row>
    <row r="51" spans="1:27" s="25" customFormat="1" ht="15.95" customHeight="1" x14ac:dyDescent="0.25">
      <c r="A51" s="339" t="s">
        <v>196</v>
      </c>
      <c r="B51" s="337"/>
      <c r="C51" s="337"/>
      <c r="D51" s="337"/>
      <c r="E51" s="337"/>
      <c r="F51" s="337"/>
      <c r="G51" s="337"/>
      <c r="H51" s="338"/>
      <c r="I51" s="338">
        <v>153233.32999999999</v>
      </c>
      <c r="J51" s="339">
        <f>SUM(I51+J39+J40-J47)</f>
        <v>208233.33</v>
      </c>
      <c r="K51" s="341">
        <f t="shared" ref="K51:Z51" si="6">SUM(J51+K39+K40-K47)</f>
        <v>228233.33</v>
      </c>
      <c r="L51" s="339">
        <f t="shared" si="6"/>
        <v>161003.32999999999</v>
      </c>
      <c r="M51" s="340">
        <f t="shared" si="6"/>
        <v>361003.32999999996</v>
      </c>
      <c r="N51" s="340">
        <f t="shared" si="6"/>
        <v>-63996.670000000042</v>
      </c>
      <c r="O51" s="340">
        <f t="shared" si="6"/>
        <v>101003.32999999996</v>
      </c>
      <c r="P51" s="341">
        <f t="shared" si="6"/>
        <v>1003.3299999999581</v>
      </c>
      <c r="Q51" s="339">
        <f t="shared" si="6"/>
        <v>401003.32999999996</v>
      </c>
      <c r="R51" s="340">
        <f t="shared" si="6"/>
        <v>6003.3299999999581</v>
      </c>
      <c r="S51" s="340">
        <f t="shared" si="6"/>
        <v>221003.32999999996</v>
      </c>
      <c r="T51" s="340">
        <f t="shared" si="6"/>
        <v>536003.32999999996</v>
      </c>
      <c r="U51" s="341">
        <f t="shared" si="6"/>
        <v>851003.33</v>
      </c>
      <c r="V51" s="339">
        <f t="shared" si="6"/>
        <v>16003.329999999958</v>
      </c>
      <c r="W51" s="340">
        <f t="shared" si="6"/>
        <v>206003.32999999996</v>
      </c>
      <c r="X51" s="340">
        <f t="shared" si="6"/>
        <v>521003.32999999996</v>
      </c>
      <c r="Y51" s="340">
        <f t="shared" si="6"/>
        <v>836003.33</v>
      </c>
      <c r="Z51" s="343">
        <f t="shared" si="6"/>
        <v>251003.32999999996</v>
      </c>
      <c r="AA51" s="28"/>
    </row>
    <row r="52" spans="1:27" s="25" customFormat="1" ht="15.95" customHeight="1" thickBot="1" x14ac:dyDescent="0.3">
      <c r="A52" s="384" t="s">
        <v>195</v>
      </c>
      <c r="B52" s="373"/>
      <c r="C52" s="373"/>
      <c r="D52" s="373"/>
      <c r="E52" s="373"/>
      <c r="F52" s="373"/>
      <c r="G52" s="373"/>
      <c r="H52" s="371"/>
      <c r="I52" s="371">
        <v>2080</v>
      </c>
      <c r="J52" s="375">
        <f t="shared" ref="J52:Z52" si="7">SUM(I52+J41-J48)</f>
        <v>3080</v>
      </c>
      <c r="K52" s="376">
        <f t="shared" si="7"/>
        <v>8080</v>
      </c>
      <c r="L52" s="375">
        <f t="shared" si="7"/>
        <v>12580</v>
      </c>
      <c r="M52" s="373">
        <f t="shared" si="7"/>
        <v>25080</v>
      </c>
      <c r="N52" s="373">
        <f t="shared" si="7"/>
        <v>37580</v>
      </c>
      <c r="O52" s="373">
        <f t="shared" si="7"/>
        <v>50080</v>
      </c>
      <c r="P52" s="376">
        <f t="shared" si="7"/>
        <v>48080</v>
      </c>
      <c r="Q52" s="375">
        <f t="shared" si="7"/>
        <v>60580</v>
      </c>
      <c r="R52" s="373">
        <f t="shared" si="7"/>
        <v>73080</v>
      </c>
      <c r="S52" s="373">
        <f t="shared" si="7"/>
        <v>85580</v>
      </c>
      <c r="T52" s="373">
        <f t="shared" si="7"/>
        <v>98080</v>
      </c>
      <c r="U52" s="376">
        <f t="shared" si="7"/>
        <v>110580</v>
      </c>
      <c r="V52" s="375">
        <f t="shared" si="7"/>
        <v>108580</v>
      </c>
      <c r="W52" s="373">
        <f t="shared" si="7"/>
        <v>121080</v>
      </c>
      <c r="X52" s="373">
        <f t="shared" si="7"/>
        <v>133580</v>
      </c>
      <c r="Y52" s="373">
        <f t="shared" si="7"/>
        <v>146080</v>
      </c>
      <c r="Z52" s="376">
        <f t="shared" si="7"/>
        <v>158580</v>
      </c>
      <c r="AA52" s="28"/>
    </row>
    <row r="53" spans="1:27" s="25" customFormat="1" ht="15.95" customHeight="1" thickTop="1" thickBot="1" x14ac:dyDescent="0.3">
      <c r="A53" s="421" t="s">
        <v>99</v>
      </c>
      <c r="B53" s="389"/>
      <c r="C53" s="389"/>
      <c r="D53" s="389"/>
      <c r="E53" s="389"/>
      <c r="F53" s="389"/>
      <c r="G53" s="389"/>
      <c r="H53" s="389"/>
      <c r="I53" s="388">
        <f t="shared" ref="I53:Z53" si="8">SUM(I52:I52)</f>
        <v>2080</v>
      </c>
      <c r="J53" s="421">
        <f t="shared" si="8"/>
        <v>3080</v>
      </c>
      <c r="K53" s="531">
        <f t="shared" si="8"/>
        <v>8080</v>
      </c>
      <c r="L53" s="421">
        <f t="shared" si="8"/>
        <v>12580</v>
      </c>
      <c r="M53" s="389">
        <f t="shared" si="8"/>
        <v>25080</v>
      </c>
      <c r="N53" s="389">
        <f t="shared" si="8"/>
        <v>37580</v>
      </c>
      <c r="O53" s="389">
        <f t="shared" si="8"/>
        <v>50080</v>
      </c>
      <c r="P53" s="531">
        <f t="shared" si="8"/>
        <v>48080</v>
      </c>
      <c r="Q53" s="421">
        <f t="shared" si="8"/>
        <v>60580</v>
      </c>
      <c r="R53" s="389">
        <f t="shared" si="8"/>
        <v>73080</v>
      </c>
      <c r="S53" s="389">
        <f t="shared" si="8"/>
        <v>85580</v>
      </c>
      <c r="T53" s="389">
        <f t="shared" si="8"/>
        <v>98080</v>
      </c>
      <c r="U53" s="531">
        <f t="shared" si="8"/>
        <v>110580</v>
      </c>
      <c r="V53" s="391">
        <f t="shared" si="8"/>
        <v>108580</v>
      </c>
      <c r="W53" s="381">
        <f t="shared" si="8"/>
        <v>121080</v>
      </c>
      <c r="X53" s="381">
        <f t="shared" si="8"/>
        <v>133580</v>
      </c>
      <c r="Y53" s="381">
        <f t="shared" si="8"/>
        <v>146080</v>
      </c>
      <c r="Z53" s="392">
        <f t="shared" si="8"/>
        <v>158580</v>
      </c>
    </row>
    <row r="54" spans="1:27" ht="15.95" customHeight="1" thickTop="1" x14ac:dyDescent="0.2"/>
    <row r="55" spans="1:27" ht="15.95" customHeight="1" x14ac:dyDescent="0.2"/>
    <row r="56" spans="1:27" ht="15.95" customHeight="1" x14ac:dyDescent="0.2"/>
    <row r="57" spans="1:27" ht="15.95" customHeight="1" x14ac:dyDescent="0.2"/>
    <row r="58" spans="1:27" ht="15.95" customHeight="1" x14ac:dyDescent="0.2"/>
    <row r="59" spans="1:27" ht="15.95" customHeight="1" x14ac:dyDescent="0.2"/>
    <row r="60" spans="1:27" ht="15.95" customHeight="1" x14ac:dyDescent="0.2"/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15E6A-B390-4A0B-B28A-64693BE5212A}">
  <dimension ref="A1:AA54"/>
  <sheetViews>
    <sheetView tabSelected="1" workbookViewId="0">
      <pane xSplit="2" ySplit="1" topLeftCell="J29" activePane="bottomRight" state="frozen"/>
      <selection pane="topRight" activeCell="C1" sqref="C1"/>
      <selection pane="bottomLeft" activeCell="A2" sqref="A2"/>
      <selection pane="bottomRight" activeCell="T57" sqref="T56:U57"/>
    </sheetView>
  </sheetViews>
  <sheetFormatPr defaultColWidth="9.140625" defaultRowHeight="15" x14ac:dyDescent="0.2"/>
  <cols>
    <col min="1" max="1" width="51.5703125" style="23" customWidth="1"/>
    <col min="2" max="2" width="13" style="23" customWidth="1"/>
    <col min="3" max="3" width="11.85546875" style="23" customWidth="1"/>
    <col min="4" max="4" width="12.5703125" style="23" customWidth="1"/>
    <col min="5" max="5" width="39.5703125" style="23" customWidth="1"/>
    <col min="6" max="6" width="12.7109375" style="23" customWidth="1"/>
    <col min="7" max="7" width="24" style="23" customWidth="1"/>
    <col min="8" max="8" width="24.28515625" style="23" customWidth="1"/>
    <col min="9" max="9" width="13.140625" style="23" customWidth="1"/>
    <col min="10" max="14" width="11.7109375" style="23" customWidth="1"/>
    <col min="15" max="15" width="15.42578125" style="23" customWidth="1"/>
    <col min="16" max="16" width="15.140625" style="23" customWidth="1"/>
    <col min="17" max="17" width="14.42578125" style="23" customWidth="1"/>
    <col min="18" max="18" width="13.42578125" style="23" customWidth="1"/>
    <col min="19" max="19" width="13.140625" style="23" customWidth="1"/>
    <col min="20" max="20" width="15.140625" style="23" customWidth="1"/>
    <col min="21" max="21" width="13.7109375" style="23" customWidth="1"/>
    <col min="22" max="22" width="13" style="23" customWidth="1"/>
    <col min="23" max="23" width="13.85546875" style="23" customWidth="1"/>
    <col min="24" max="26" width="16.28515625" style="23" customWidth="1"/>
    <col min="27" max="16384" width="9.140625" style="23"/>
  </cols>
  <sheetData>
    <row r="1" spans="1:26" ht="15.95" customHeight="1" thickTop="1" thickBot="1" x14ac:dyDescent="0.3">
      <c r="A1" s="532" t="s">
        <v>213</v>
      </c>
      <c r="B1" s="441" t="s">
        <v>0</v>
      </c>
      <c r="C1" s="441" t="s">
        <v>1</v>
      </c>
      <c r="D1" s="533" t="s">
        <v>2</v>
      </c>
      <c r="E1" s="534" t="s">
        <v>3</v>
      </c>
      <c r="F1" s="441" t="s">
        <v>4</v>
      </c>
      <c r="G1" s="441" t="s">
        <v>5</v>
      </c>
      <c r="H1" s="441" t="s">
        <v>6</v>
      </c>
      <c r="I1" s="535" t="s">
        <v>191</v>
      </c>
      <c r="J1" s="208" t="s">
        <v>8</v>
      </c>
      <c r="K1" s="439" t="s">
        <v>9</v>
      </c>
      <c r="L1" s="208" t="s">
        <v>10</v>
      </c>
      <c r="M1" s="437" t="s">
        <v>11</v>
      </c>
      <c r="N1" s="437" t="s">
        <v>12</v>
      </c>
      <c r="O1" s="437" t="s">
        <v>13</v>
      </c>
      <c r="P1" s="439" t="s">
        <v>14</v>
      </c>
      <c r="Q1" s="208" t="s">
        <v>15</v>
      </c>
      <c r="R1" s="437" t="s">
        <v>16</v>
      </c>
      <c r="S1" s="437" t="s">
        <v>17</v>
      </c>
      <c r="T1" s="437" t="s">
        <v>93</v>
      </c>
      <c r="U1" s="439" t="s">
        <v>18</v>
      </c>
      <c r="V1" s="208" t="s">
        <v>19</v>
      </c>
      <c r="W1" s="437" t="s">
        <v>94</v>
      </c>
      <c r="X1" s="437" t="s">
        <v>20</v>
      </c>
      <c r="Y1" s="437" t="s">
        <v>219</v>
      </c>
      <c r="Z1" s="439" t="s">
        <v>220</v>
      </c>
    </row>
    <row r="2" spans="1:26" ht="15.95" customHeight="1" x14ac:dyDescent="0.25">
      <c r="A2" s="536"/>
      <c r="B2" s="537"/>
      <c r="C2" s="17"/>
      <c r="D2" s="17"/>
      <c r="E2" s="538"/>
      <c r="F2" s="17"/>
      <c r="G2" s="539"/>
      <c r="H2" s="539"/>
      <c r="I2" s="540"/>
      <c r="J2" s="570"/>
      <c r="K2" s="571"/>
      <c r="L2" s="570"/>
      <c r="M2" s="73"/>
      <c r="N2" s="144"/>
      <c r="O2" s="150"/>
      <c r="P2" s="586"/>
      <c r="Q2" s="591"/>
      <c r="R2" s="150"/>
      <c r="S2" s="150"/>
      <c r="T2" s="150"/>
      <c r="U2" s="586"/>
      <c r="V2" s="541"/>
      <c r="W2" s="100"/>
      <c r="X2" s="100"/>
      <c r="Y2" s="100"/>
      <c r="Z2" s="542"/>
    </row>
    <row r="3" spans="1:26" ht="15.95" customHeight="1" x14ac:dyDescent="0.2">
      <c r="A3" s="554" t="s">
        <v>314</v>
      </c>
      <c r="B3" s="3">
        <v>2011</v>
      </c>
      <c r="C3" s="3" t="s">
        <v>62</v>
      </c>
      <c r="D3" s="3">
        <v>20</v>
      </c>
      <c r="E3" s="4" t="s">
        <v>232</v>
      </c>
      <c r="F3" s="3">
        <v>363883</v>
      </c>
      <c r="G3" s="77" t="s">
        <v>63</v>
      </c>
      <c r="H3" s="65"/>
      <c r="I3" s="555"/>
      <c r="J3" s="560"/>
      <c r="K3" s="662"/>
      <c r="L3" s="560"/>
      <c r="M3" s="559"/>
      <c r="N3" s="559"/>
      <c r="O3" s="22"/>
      <c r="P3" s="557"/>
      <c r="Q3" s="556"/>
      <c r="R3" s="22">
        <v>500000</v>
      </c>
      <c r="S3" s="22"/>
      <c r="T3" s="22"/>
      <c r="U3" s="557"/>
      <c r="V3" s="556"/>
      <c r="W3" s="22"/>
      <c r="X3" s="22"/>
      <c r="Y3" s="22"/>
      <c r="Z3" s="557"/>
    </row>
    <row r="4" spans="1:26" ht="15.95" customHeight="1" x14ac:dyDescent="0.2">
      <c r="A4" s="554"/>
      <c r="B4" s="3"/>
      <c r="C4" s="3"/>
      <c r="D4" s="3"/>
      <c r="E4" s="4"/>
      <c r="F4" s="3"/>
      <c r="G4" s="77"/>
      <c r="H4" s="65"/>
      <c r="I4" s="555"/>
      <c r="J4" s="560"/>
      <c r="K4" s="662"/>
      <c r="L4" s="560"/>
      <c r="M4" s="559"/>
      <c r="N4" s="559"/>
      <c r="O4" s="22"/>
      <c r="P4" s="557"/>
      <c r="Q4" s="556"/>
      <c r="R4" s="22"/>
      <c r="S4" s="22"/>
      <c r="T4" s="22"/>
      <c r="U4" s="557"/>
      <c r="V4" s="556"/>
      <c r="W4" s="22"/>
      <c r="X4" s="22"/>
      <c r="Y4" s="22"/>
      <c r="Z4" s="557"/>
    </row>
    <row r="5" spans="1:26" ht="15.95" customHeight="1" x14ac:dyDescent="0.2">
      <c r="A5" s="554" t="s">
        <v>64</v>
      </c>
      <c r="B5" s="3">
        <v>2015</v>
      </c>
      <c r="C5" s="3" t="s">
        <v>65</v>
      </c>
      <c r="D5" s="3">
        <v>20</v>
      </c>
      <c r="E5" s="4" t="s">
        <v>233</v>
      </c>
      <c r="F5" s="3">
        <v>386164</v>
      </c>
      <c r="G5" s="3" t="s">
        <v>66</v>
      </c>
      <c r="H5" s="65"/>
      <c r="I5" s="555"/>
      <c r="J5" s="663"/>
      <c r="K5" s="662"/>
      <c r="L5" s="663"/>
      <c r="M5" s="664"/>
      <c r="N5" s="664"/>
      <c r="O5" s="22"/>
      <c r="P5" s="557"/>
      <c r="Q5" s="556"/>
      <c r="R5" s="22"/>
      <c r="S5" s="22"/>
      <c r="T5" s="22"/>
      <c r="U5" s="557"/>
      <c r="V5" s="556">
        <v>900000</v>
      </c>
      <c r="W5" s="22"/>
      <c r="X5" s="22"/>
      <c r="Y5" s="22"/>
      <c r="Z5" s="557"/>
    </row>
    <row r="6" spans="1:26" ht="15.95" customHeight="1" x14ac:dyDescent="0.2">
      <c r="A6" s="554"/>
      <c r="B6" s="10"/>
      <c r="C6" s="10"/>
      <c r="D6" s="10"/>
      <c r="E6" s="4"/>
      <c r="F6" s="3"/>
      <c r="G6" s="3">
        <v>358005</v>
      </c>
      <c r="H6" s="65"/>
      <c r="I6" s="555"/>
      <c r="J6" s="663"/>
      <c r="K6" s="662"/>
      <c r="L6" s="663"/>
      <c r="M6" s="664"/>
      <c r="N6" s="664"/>
      <c r="O6" s="22"/>
      <c r="P6" s="557"/>
      <c r="Q6" s="556"/>
      <c r="R6" s="22"/>
      <c r="S6" s="22"/>
      <c r="T6" s="22"/>
      <c r="U6" s="557"/>
      <c r="V6" s="556"/>
      <c r="W6" s="22"/>
      <c r="X6" s="22"/>
      <c r="Y6" s="22"/>
      <c r="Z6" s="557"/>
    </row>
    <row r="7" spans="1:26" ht="15.95" customHeight="1" x14ac:dyDescent="0.2">
      <c r="A7" s="554" t="s">
        <v>67</v>
      </c>
      <c r="B7" s="10">
        <v>2018</v>
      </c>
      <c r="C7" s="10" t="s">
        <v>68</v>
      </c>
      <c r="D7" s="10">
        <v>20</v>
      </c>
      <c r="E7" s="4" t="s">
        <v>234</v>
      </c>
      <c r="F7" s="3">
        <v>384542</v>
      </c>
      <c r="G7" s="3" t="s">
        <v>69</v>
      </c>
      <c r="H7" s="65" t="s">
        <v>70</v>
      </c>
      <c r="I7" s="555"/>
      <c r="J7" s="663">
        <v>48572</v>
      </c>
      <c r="K7" s="662">
        <v>48572</v>
      </c>
      <c r="L7" s="663">
        <v>48572</v>
      </c>
      <c r="M7" s="664">
        <v>48572</v>
      </c>
      <c r="N7" s="664"/>
      <c r="O7" s="22"/>
      <c r="P7" s="557"/>
      <c r="Q7" s="556"/>
      <c r="R7" s="22"/>
      <c r="S7" s="22"/>
      <c r="T7" s="22"/>
      <c r="U7" s="557"/>
      <c r="V7" s="556"/>
      <c r="W7" s="22"/>
      <c r="X7" s="22"/>
      <c r="Y7" s="22">
        <v>900000</v>
      </c>
      <c r="Z7" s="557"/>
    </row>
    <row r="8" spans="1:26" ht="15.95" customHeight="1" x14ac:dyDescent="0.2">
      <c r="A8" s="554"/>
      <c r="B8" s="10"/>
      <c r="C8" s="10"/>
      <c r="D8" s="10"/>
      <c r="E8" s="4"/>
      <c r="F8" s="3"/>
      <c r="G8" s="3">
        <v>291429</v>
      </c>
      <c r="H8" s="65" t="s">
        <v>71</v>
      </c>
      <c r="I8" s="555"/>
      <c r="J8" s="663">
        <v>4138</v>
      </c>
      <c r="K8" s="662">
        <v>3109</v>
      </c>
      <c r="L8" s="663">
        <v>2065</v>
      </c>
      <c r="M8" s="664">
        <v>1035</v>
      </c>
      <c r="N8" s="664"/>
      <c r="O8" s="22"/>
      <c r="P8" s="557"/>
      <c r="Q8" s="556"/>
      <c r="R8" s="22"/>
      <c r="S8" s="22"/>
      <c r="T8" s="22"/>
      <c r="U8" s="557"/>
      <c r="V8" s="556"/>
      <c r="W8" s="22"/>
      <c r="X8" s="22"/>
      <c r="Y8" s="22"/>
      <c r="Z8" s="557"/>
    </row>
    <row r="9" spans="1:26" ht="15.95" customHeight="1" x14ac:dyDescent="0.2">
      <c r="A9" s="159" t="s">
        <v>258</v>
      </c>
      <c r="B9" s="3">
        <v>2005</v>
      </c>
      <c r="C9" s="3" t="s">
        <v>72</v>
      </c>
      <c r="D9" s="3">
        <v>15</v>
      </c>
      <c r="E9" s="4" t="s">
        <v>230</v>
      </c>
      <c r="F9" s="3">
        <v>199534</v>
      </c>
      <c r="G9" s="3" t="s">
        <v>73</v>
      </c>
      <c r="H9" s="65" t="s">
        <v>74</v>
      </c>
      <c r="I9" s="555"/>
      <c r="J9" s="560">
        <v>10000</v>
      </c>
      <c r="K9" s="561">
        <v>10000</v>
      </c>
      <c r="L9" s="560">
        <v>10000</v>
      </c>
      <c r="M9" s="559">
        <v>10000</v>
      </c>
      <c r="N9" s="559">
        <v>700000</v>
      </c>
      <c r="O9" s="22"/>
      <c r="P9" s="557"/>
      <c r="Q9" s="556"/>
      <c r="R9" s="22"/>
      <c r="S9" s="22"/>
      <c r="T9" s="22"/>
      <c r="U9" s="557"/>
      <c r="V9" s="556"/>
      <c r="W9" s="22"/>
      <c r="X9" s="22"/>
      <c r="Y9" s="22"/>
      <c r="Z9" s="557"/>
    </row>
    <row r="10" spans="1:26" ht="15.95" customHeight="1" x14ac:dyDescent="0.2">
      <c r="A10" s="161"/>
      <c r="B10" s="10"/>
      <c r="C10" s="10"/>
      <c r="D10" s="10"/>
      <c r="E10" s="4"/>
      <c r="F10" s="3"/>
      <c r="G10" s="10">
        <v>154471</v>
      </c>
      <c r="H10" s="65" t="s">
        <v>75</v>
      </c>
      <c r="I10" s="555"/>
      <c r="J10" s="560">
        <v>965</v>
      </c>
      <c r="K10" s="561">
        <v>517</v>
      </c>
      <c r="L10" s="560">
        <v>126</v>
      </c>
      <c r="M10" s="559">
        <v>-65</v>
      </c>
      <c r="N10" s="559"/>
      <c r="O10" s="22"/>
      <c r="P10" s="557"/>
      <c r="Q10" s="556"/>
      <c r="R10" s="22"/>
      <c r="S10" s="22"/>
      <c r="T10" s="22"/>
      <c r="U10" s="557"/>
      <c r="V10" s="556"/>
      <c r="W10" s="22"/>
      <c r="X10" s="22"/>
      <c r="Y10" s="22"/>
      <c r="Z10" s="557"/>
    </row>
    <row r="11" spans="1:26" ht="15.95" customHeight="1" x14ac:dyDescent="0.2">
      <c r="A11" s="554" t="s">
        <v>76</v>
      </c>
      <c r="B11" s="10">
        <v>2009</v>
      </c>
      <c r="C11" s="10" t="s">
        <v>77</v>
      </c>
      <c r="D11" s="10">
        <v>10</v>
      </c>
      <c r="E11" s="4" t="s">
        <v>231</v>
      </c>
      <c r="F11" s="3">
        <v>52236</v>
      </c>
      <c r="G11" s="3" t="s">
        <v>63</v>
      </c>
      <c r="H11" s="65"/>
      <c r="I11" s="555"/>
      <c r="J11" s="560">
        <v>0</v>
      </c>
      <c r="K11" s="561">
        <v>0</v>
      </c>
      <c r="L11" s="560">
        <v>267230</v>
      </c>
      <c r="M11" s="559"/>
      <c r="N11" s="559"/>
      <c r="O11" s="22"/>
      <c r="P11" s="557"/>
      <c r="Q11" s="556"/>
      <c r="R11" s="22"/>
      <c r="S11" s="22"/>
      <c r="T11" s="22" t="s">
        <v>23</v>
      </c>
      <c r="U11" s="557"/>
      <c r="V11" s="556">
        <v>300000</v>
      </c>
      <c r="W11" s="22"/>
      <c r="X11" s="22"/>
      <c r="Y11" s="22"/>
      <c r="Z11" s="557"/>
    </row>
    <row r="12" spans="1:26" ht="15.95" customHeight="1" x14ac:dyDescent="0.2">
      <c r="A12" s="554"/>
      <c r="B12" s="10"/>
      <c r="C12" s="10"/>
      <c r="D12" s="10"/>
      <c r="E12" s="4"/>
      <c r="F12" s="3"/>
      <c r="G12" s="3"/>
      <c r="H12" s="65"/>
      <c r="I12" s="555"/>
      <c r="J12" s="560"/>
      <c r="K12" s="561"/>
      <c r="L12" s="560"/>
      <c r="M12" s="559"/>
      <c r="N12" s="559"/>
      <c r="O12" s="22"/>
      <c r="P12" s="557"/>
      <c r="Q12" s="556"/>
      <c r="R12" s="22"/>
      <c r="S12" s="22"/>
      <c r="T12" s="22"/>
      <c r="U12" s="557"/>
      <c r="V12" s="556"/>
      <c r="W12" s="22"/>
      <c r="X12" s="22"/>
      <c r="Y12" s="22"/>
      <c r="Z12" s="557"/>
    </row>
    <row r="13" spans="1:26" ht="15.95" customHeight="1" x14ac:dyDescent="0.2">
      <c r="A13" s="554" t="s">
        <v>78</v>
      </c>
      <c r="B13" s="10">
        <v>2020</v>
      </c>
      <c r="C13" s="10" t="s">
        <v>48</v>
      </c>
      <c r="D13" s="10">
        <v>10</v>
      </c>
      <c r="E13" s="4"/>
      <c r="F13" s="3">
        <v>19480</v>
      </c>
      <c r="G13" s="3" t="s">
        <v>37</v>
      </c>
      <c r="H13" s="65"/>
      <c r="I13" s="555"/>
      <c r="J13" s="560"/>
      <c r="K13" s="561"/>
      <c r="L13" s="560"/>
      <c r="M13" s="559"/>
      <c r="N13" s="559"/>
      <c r="O13" s="22"/>
      <c r="P13" s="557"/>
      <c r="Q13" s="556"/>
      <c r="R13" s="22">
        <v>20000</v>
      </c>
      <c r="S13" s="22"/>
      <c r="T13" s="22"/>
      <c r="U13" s="557"/>
      <c r="V13" s="556"/>
      <c r="W13" s="22"/>
      <c r="X13" s="22"/>
      <c r="Y13" s="22"/>
      <c r="Z13" s="557"/>
    </row>
    <row r="14" spans="1:26" ht="15.95" customHeight="1" x14ac:dyDescent="0.2">
      <c r="A14" s="554"/>
      <c r="B14" s="10"/>
      <c r="C14" s="10"/>
      <c r="D14" s="10"/>
      <c r="E14" s="4"/>
      <c r="F14" s="3"/>
      <c r="G14" s="3"/>
      <c r="H14" s="65"/>
      <c r="I14" s="555"/>
      <c r="J14" s="560"/>
      <c r="K14" s="561"/>
      <c r="L14" s="560"/>
      <c r="M14" s="559"/>
      <c r="N14" s="559"/>
      <c r="O14" s="22"/>
      <c r="P14" s="557"/>
      <c r="Q14" s="556"/>
      <c r="R14" s="22"/>
      <c r="S14" s="22"/>
      <c r="T14" s="22"/>
      <c r="U14" s="557"/>
      <c r="V14" s="556"/>
      <c r="W14" s="22"/>
      <c r="X14" s="22"/>
      <c r="Y14" s="22"/>
      <c r="Z14" s="557"/>
    </row>
    <row r="15" spans="1:26" ht="15.95" customHeight="1" x14ac:dyDescent="0.2">
      <c r="A15" s="554" t="s">
        <v>79</v>
      </c>
      <c r="B15" s="10">
        <v>2004</v>
      </c>
      <c r="C15" s="10" t="s">
        <v>80</v>
      </c>
      <c r="D15" s="10">
        <v>15</v>
      </c>
      <c r="E15" s="189" t="s">
        <v>81</v>
      </c>
      <c r="F15" s="3"/>
      <c r="G15" s="3" t="s">
        <v>37</v>
      </c>
      <c r="H15" s="65"/>
      <c r="I15" s="555"/>
      <c r="J15" s="560"/>
      <c r="K15" s="561">
        <v>25000</v>
      </c>
      <c r="L15" s="560"/>
      <c r="M15" s="559"/>
      <c r="N15" s="559"/>
      <c r="O15" s="22"/>
      <c r="P15" s="557"/>
      <c r="Q15" s="556"/>
      <c r="R15" s="22"/>
      <c r="S15" s="22"/>
      <c r="T15" s="22"/>
      <c r="U15" s="557"/>
      <c r="V15" s="556"/>
      <c r="W15" s="22"/>
      <c r="X15" s="22"/>
      <c r="Y15" s="22"/>
      <c r="Z15" s="557"/>
    </row>
    <row r="16" spans="1:26" ht="15.95" customHeight="1" x14ac:dyDescent="0.2">
      <c r="A16" s="554"/>
      <c r="B16" s="10"/>
      <c r="C16" s="10"/>
      <c r="D16" s="10"/>
      <c r="E16" s="4"/>
      <c r="F16" s="3"/>
      <c r="G16" s="3"/>
      <c r="H16" s="65"/>
      <c r="I16" s="555"/>
      <c r="J16" s="560"/>
      <c r="K16" s="561"/>
      <c r="L16" s="560"/>
      <c r="M16" s="559"/>
      <c r="N16" s="559"/>
      <c r="O16" s="22"/>
      <c r="P16" s="557"/>
      <c r="Q16" s="556"/>
      <c r="R16" s="22"/>
      <c r="S16" s="22"/>
      <c r="T16" s="22"/>
      <c r="U16" s="557"/>
      <c r="V16" s="556"/>
      <c r="W16" s="22"/>
      <c r="X16" s="22"/>
      <c r="Y16" s="22"/>
      <c r="Z16" s="557"/>
    </row>
    <row r="17" spans="1:26" ht="15.95" customHeight="1" x14ac:dyDescent="0.2">
      <c r="A17" s="554" t="s">
        <v>82</v>
      </c>
      <c r="B17" s="10">
        <v>2009</v>
      </c>
      <c r="C17" s="10" t="s">
        <v>77</v>
      </c>
      <c r="D17" s="10">
        <v>15</v>
      </c>
      <c r="E17" s="189" t="s">
        <v>83</v>
      </c>
      <c r="F17" s="3"/>
      <c r="G17" s="3" t="s">
        <v>37</v>
      </c>
      <c r="H17" s="65"/>
      <c r="I17" s="555"/>
      <c r="J17" s="560"/>
      <c r="K17" s="561"/>
      <c r="L17" s="560"/>
      <c r="M17" s="559"/>
      <c r="N17" s="559">
        <v>45000</v>
      </c>
      <c r="O17" s="22"/>
      <c r="P17" s="557"/>
      <c r="Q17" s="556"/>
      <c r="R17" s="22"/>
      <c r="S17" s="22"/>
      <c r="T17" s="22"/>
      <c r="U17" s="557"/>
      <c r="V17" s="556"/>
      <c r="W17" s="22"/>
      <c r="X17" s="22"/>
      <c r="Y17" s="22"/>
      <c r="Z17" s="557"/>
    </row>
    <row r="18" spans="1:26" ht="15.95" customHeight="1" x14ac:dyDescent="0.2">
      <c r="A18" s="554"/>
      <c r="B18" s="10"/>
      <c r="C18" s="10"/>
      <c r="D18" s="10"/>
      <c r="E18" s="4"/>
      <c r="F18" s="3"/>
      <c r="G18" s="3"/>
      <c r="H18" s="65"/>
      <c r="I18" s="555"/>
      <c r="J18" s="560"/>
      <c r="K18" s="561"/>
      <c r="L18" s="560"/>
      <c r="M18" s="559"/>
      <c r="N18" s="559"/>
      <c r="O18" s="22"/>
      <c r="P18" s="557"/>
      <c r="Q18" s="556"/>
      <c r="R18" s="22"/>
      <c r="S18" s="22"/>
      <c r="T18" s="22"/>
      <c r="U18" s="557"/>
      <c r="V18" s="556"/>
      <c r="W18" s="22"/>
      <c r="X18" s="22"/>
      <c r="Y18" s="22"/>
      <c r="Z18" s="557"/>
    </row>
    <row r="19" spans="1:26" ht="15.95" customHeight="1" x14ac:dyDescent="0.2">
      <c r="A19" s="554" t="s">
        <v>84</v>
      </c>
      <c r="B19" s="10">
        <v>2021</v>
      </c>
      <c r="C19" s="10" t="s">
        <v>48</v>
      </c>
      <c r="D19" s="10">
        <v>15</v>
      </c>
      <c r="E19" s="189" t="s">
        <v>85</v>
      </c>
      <c r="F19" s="3"/>
      <c r="G19" s="3"/>
      <c r="H19" s="65"/>
      <c r="I19" s="555"/>
      <c r="J19" s="560"/>
      <c r="K19" s="561"/>
      <c r="L19" s="560"/>
      <c r="M19" s="559"/>
      <c r="N19" s="559"/>
      <c r="O19" s="22"/>
      <c r="P19" s="557"/>
      <c r="Q19" s="556"/>
      <c r="R19" s="22"/>
      <c r="S19" s="22"/>
      <c r="T19" s="22"/>
      <c r="U19" s="557"/>
      <c r="V19" s="556"/>
      <c r="W19" s="22">
        <v>25000</v>
      </c>
      <c r="X19" s="22"/>
      <c r="Y19" s="22"/>
      <c r="Z19" s="557"/>
    </row>
    <row r="20" spans="1:26" ht="15.95" customHeight="1" x14ac:dyDescent="0.2">
      <c r="A20" s="554"/>
      <c r="B20" s="10"/>
      <c r="C20" s="10"/>
      <c r="D20" s="10"/>
      <c r="E20" s="4"/>
      <c r="F20" s="3"/>
      <c r="G20" s="3"/>
      <c r="H20" s="65"/>
      <c r="I20" s="555"/>
      <c r="J20" s="560"/>
      <c r="K20" s="561"/>
      <c r="L20" s="560"/>
      <c r="M20" s="559"/>
      <c r="N20" s="559"/>
      <c r="O20" s="22"/>
      <c r="P20" s="557"/>
      <c r="Q20" s="556"/>
      <c r="R20" s="22"/>
      <c r="S20" s="22"/>
      <c r="T20" s="22"/>
      <c r="U20" s="557"/>
      <c r="V20" s="556"/>
      <c r="W20" s="22"/>
      <c r="X20" s="22"/>
      <c r="Y20" s="22"/>
      <c r="Z20" s="557"/>
    </row>
    <row r="21" spans="1:26" ht="15.95" customHeight="1" x14ac:dyDescent="0.2">
      <c r="A21" s="554" t="s">
        <v>217</v>
      </c>
      <c r="B21" s="10"/>
      <c r="C21" s="10"/>
      <c r="D21" s="10">
        <v>7</v>
      </c>
      <c r="E21" s="4"/>
      <c r="F21" s="3">
        <v>9150</v>
      </c>
      <c r="G21" s="3" t="s">
        <v>142</v>
      </c>
      <c r="H21" s="65"/>
      <c r="I21" s="555"/>
      <c r="J21" s="560">
        <v>9150</v>
      </c>
      <c r="K21" s="561"/>
      <c r="L21" s="560"/>
      <c r="M21" s="559"/>
      <c r="N21" s="559"/>
      <c r="O21" s="22"/>
      <c r="P21" s="557"/>
      <c r="Q21" s="556"/>
      <c r="R21" s="22"/>
      <c r="S21" s="22"/>
      <c r="T21" s="22"/>
      <c r="U21" s="557"/>
      <c r="V21" s="556"/>
      <c r="W21" s="22"/>
      <c r="X21" s="22"/>
      <c r="Y21" s="22"/>
      <c r="Z21" s="557"/>
    </row>
    <row r="22" spans="1:26" ht="15.95" customHeight="1" x14ac:dyDescent="0.2">
      <c r="A22" s="554"/>
      <c r="B22" s="10"/>
      <c r="C22" s="10"/>
      <c r="D22" s="10"/>
      <c r="E22" s="4"/>
      <c r="F22" s="3"/>
      <c r="G22" s="3"/>
      <c r="H22" s="65"/>
      <c r="I22" s="555"/>
      <c r="J22" s="560"/>
      <c r="K22" s="561"/>
      <c r="L22" s="560"/>
      <c r="M22" s="559"/>
      <c r="N22" s="559"/>
      <c r="O22" s="22"/>
      <c r="P22" s="557"/>
      <c r="Q22" s="556"/>
      <c r="R22" s="22"/>
      <c r="S22" s="22"/>
      <c r="T22" s="22"/>
      <c r="U22" s="557"/>
      <c r="V22" s="556"/>
      <c r="W22" s="22"/>
      <c r="X22" s="22"/>
      <c r="Y22" s="22"/>
      <c r="Z22" s="557"/>
    </row>
    <row r="23" spans="1:26" ht="15.95" customHeight="1" x14ac:dyDescent="0.2">
      <c r="A23" s="554" t="s">
        <v>218</v>
      </c>
      <c r="B23" s="10"/>
      <c r="C23" s="10"/>
      <c r="D23" s="10"/>
      <c r="E23" s="4"/>
      <c r="F23" s="3">
        <v>8400</v>
      </c>
      <c r="G23" s="3" t="s">
        <v>142</v>
      </c>
      <c r="H23" s="65"/>
      <c r="I23" s="555"/>
      <c r="J23" s="560">
        <v>8400</v>
      </c>
      <c r="K23" s="561"/>
      <c r="L23" s="560"/>
      <c r="M23" s="559"/>
      <c r="N23" s="559"/>
      <c r="O23" s="22"/>
      <c r="P23" s="557"/>
      <c r="Q23" s="556"/>
      <c r="R23" s="22"/>
      <c r="S23" s="22"/>
      <c r="T23" s="22"/>
      <c r="U23" s="557"/>
      <c r="V23" s="556"/>
      <c r="W23" s="22"/>
      <c r="X23" s="22"/>
      <c r="Y23" s="22"/>
      <c r="Z23" s="557"/>
    </row>
    <row r="24" spans="1:26" ht="15.95" customHeight="1" x14ac:dyDescent="0.2">
      <c r="A24" s="554"/>
      <c r="B24" s="10"/>
      <c r="C24" s="10"/>
      <c r="D24" s="10"/>
      <c r="E24" s="4"/>
      <c r="F24" s="3"/>
      <c r="G24" s="3"/>
      <c r="H24" s="65"/>
      <c r="I24" s="555"/>
      <c r="J24" s="560"/>
      <c r="K24" s="561"/>
      <c r="L24" s="560"/>
      <c r="M24" s="559"/>
      <c r="N24" s="559"/>
      <c r="O24" s="22"/>
      <c r="P24" s="557"/>
      <c r="Q24" s="556"/>
      <c r="R24" s="22"/>
      <c r="S24" s="22"/>
      <c r="T24" s="22"/>
      <c r="U24" s="557"/>
      <c r="V24" s="556"/>
      <c r="W24" s="22"/>
      <c r="X24" s="22"/>
      <c r="Y24" s="22"/>
      <c r="Z24" s="557"/>
    </row>
    <row r="25" spans="1:26" ht="15.95" customHeight="1" x14ac:dyDescent="0.2">
      <c r="A25" s="558" t="s">
        <v>86</v>
      </c>
      <c r="B25" s="10">
        <v>2005</v>
      </c>
      <c r="C25" s="10" t="s">
        <v>80</v>
      </c>
      <c r="D25" s="10">
        <v>15</v>
      </c>
      <c r="E25" s="189" t="s">
        <v>87</v>
      </c>
      <c r="F25" s="3" t="s">
        <v>23</v>
      </c>
      <c r="G25" s="3" t="s">
        <v>37</v>
      </c>
      <c r="H25" s="65"/>
      <c r="I25" s="555"/>
      <c r="J25" s="560">
        <v>45729</v>
      </c>
      <c r="K25" s="561"/>
      <c r="L25" s="560"/>
      <c r="M25" s="559"/>
      <c r="N25" s="559"/>
      <c r="O25" s="22"/>
      <c r="P25" s="557"/>
      <c r="Q25" s="556"/>
      <c r="R25" s="22"/>
      <c r="S25" s="22"/>
      <c r="T25" s="22"/>
      <c r="U25" s="557"/>
      <c r="V25" s="556"/>
      <c r="W25" s="22"/>
      <c r="X25" s="22"/>
      <c r="Y25" s="22"/>
      <c r="Z25" s="557"/>
    </row>
    <row r="26" spans="1:26" ht="15.95" customHeight="1" x14ac:dyDescent="0.2">
      <c r="A26" s="161"/>
      <c r="B26" s="10"/>
      <c r="C26" s="10"/>
      <c r="D26" s="10"/>
      <c r="E26" s="4"/>
      <c r="F26" s="3"/>
      <c r="G26" s="3"/>
      <c r="H26" s="65"/>
      <c r="I26" s="555"/>
      <c r="J26" s="560"/>
      <c r="K26" s="561"/>
      <c r="L26" s="560"/>
      <c r="M26" s="559"/>
      <c r="N26" s="559"/>
      <c r="O26" s="22"/>
      <c r="P26" s="557"/>
      <c r="Q26" s="556"/>
      <c r="R26" s="22"/>
      <c r="S26" s="22"/>
      <c r="T26" s="22"/>
      <c r="U26" s="557"/>
      <c r="V26" s="556"/>
      <c r="W26" s="22"/>
      <c r="X26" s="22"/>
      <c r="Y26" s="22"/>
      <c r="Z26" s="557"/>
    </row>
    <row r="27" spans="1:26" ht="15.95" customHeight="1" x14ac:dyDescent="0.2">
      <c r="A27" s="161" t="s">
        <v>294</v>
      </c>
      <c r="B27" s="10"/>
      <c r="C27" s="10"/>
      <c r="D27" s="10"/>
      <c r="E27" s="4"/>
      <c r="F27" s="3"/>
      <c r="G27" s="3"/>
      <c r="H27" s="65"/>
      <c r="I27" s="555"/>
      <c r="J27" s="560"/>
      <c r="K27" s="561"/>
      <c r="L27" s="560"/>
      <c r="M27" s="559"/>
      <c r="N27" s="559"/>
      <c r="O27" s="22"/>
      <c r="P27" s="557"/>
      <c r="Q27" s="556"/>
      <c r="R27" s="22"/>
      <c r="S27" s="22"/>
      <c r="T27" s="22"/>
      <c r="U27" s="557"/>
      <c r="V27" s="556"/>
      <c r="W27" s="22"/>
      <c r="X27" s="22"/>
      <c r="Y27" s="22"/>
      <c r="Z27" s="557"/>
    </row>
    <row r="28" spans="1:26" ht="15.95" customHeight="1" x14ac:dyDescent="0.2">
      <c r="A28" s="161" t="s">
        <v>295</v>
      </c>
      <c r="B28" s="10"/>
      <c r="C28" s="10"/>
      <c r="D28" s="10">
        <v>15</v>
      </c>
      <c r="E28" s="189" t="s">
        <v>88</v>
      </c>
      <c r="F28" s="3" t="s">
        <v>89</v>
      </c>
      <c r="G28" s="3" t="s">
        <v>90</v>
      </c>
      <c r="H28" s="65"/>
      <c r="I28" s="555"/>
      <c r="J28" s="560">
        <v>18000</v>
      </c>
      <c r="K28" s="561">
        <v>18000</v>
      </c>
      <c r="L28" s="560">
        <v>18000</v>
      </c>
      <c r="M28" s="559">
        <v>10000</v>
      </c>
      <c r="N28" s="559">
        <v>10000</v>
      </c>
      <c r="O28" s="559">
        <v>10000</v>
      </c>
      <c r="P28" s="561">
        <v>20000</v>
      </c>
      <c r="Q28" s="560">
        <v>10000</v>
      </c>
      <c r="R28" s="559">
        <v>10000</v>
      </c>
      <c r="S28" s="559">
        <v>10000</v>
      </c>
      <c r="T28" s="559">
        <v>10000</v>
      </c>
      <c r="U28" s="561">
        <v>10000</v>
      </c>
      <c r="V28" s="560">
        <v>20000</v>
      </c>
      <c r="W28" s="559">
        <v>10000</v>
      </c>
      <c r="X28" s="559">
        <v>10000</v>
      </c>
      <c r="Y28" s="559">
        <v>10000</v>
      </c>
      <c r="Z28" s="561">
        <v>10000</v>
      </c>
    </row>
    <row r="29" spans="1:26" ht="15.95" customHeight="1" x14ac:dyDescent="0.2">
      <c r="A29" s="161" t="s">
        <v>296</v>
      </c>
      <c r="B29" s="10"/>
      <c r="C29" s="10"/>
      <c r="D29" s="10">
        <v>15</v>
      </c>
      <c r="E29" s="189" t="s">
        <v>91</v>
      </c>
      <c r="F29" s="3" t="s">
        <v>92</v>
      </c>
      <c r="G29" s="3" t="s">
        <v>90</v>
      </c>
      <c r="H29" s="65"/>
      <c r="I29" s="555"/>
      <c r="J29" s="560">
        <v>9000</v>
      </c>
      <c r="K29" s="561">
        <v>9000</v>
      </c>
      <c r="L29" s="560">
        <v>4500</v>
      </c>
      <c r="M29" s="559">
        <v>4500</v>
      </c>
      <c r="N29" s="559">
        <v>4500</v>
      </c>
      <c r="O29" s="559">
        <v>4500</v>
      </c>
      <c r="P29" s="561">
        <v>9000</v>
      </c>
      <c r="Q29" s="560">
        <v>4500</v>
      </c>
      <c r="R29" s="559">
        <v>4500</v>
      </c>
      <c r="S29" s="559">
        <v>4500</v>
      </c>
      <c r="T29" s="559">
        <v>4500</v>
      </c>
      <c r="U29" s="561">
        <v>4500</v>
      </c>
      <c r="V29" s="560">
        <v>9000</v>
      </c>
      <c r="W29" s="559">
        <v>4500</v>
      </c>
      <c r="X29" s="559">
        <v>4500</v>
      </c>
      <c r="Y29" s="559">
        <v>4500</v>
      </c>
      <c r="Z29" s="561">
        <v>4500</v>
      </c>
    </row>
    <row r="30" spans="1:26" ht="15.95" customHeight="1" x14ac:dyDescent="0.2">
      <c r="A30" s="161" t="s">
        <v>297</v>
      </c>
      <c r="B30" s="10"/>
      <c r="C30" s="10"/>
      <c r="D30" s="10">
        <v>10</v>
      </c>
      <c r="E30" s="189" t="s">
        <v>224</v>
      </c>
      <c r="F30" s="8">
        <v>4000</v>
      </c>
      <c r="G30" s="3" t="s">
        <v>90</v>
      </c>
      <c r="H30" s="65"/>
      <c r="I30" s="555"/>
      <c r="J30" s="560">
        <v>12000</v>
      </c>
      <c r="K30" s="561">
        <v>8000</v>
      </c>
      <c r="L30" s="560">
        <v>8000</v>
      </c>
      <c r="M30" s="559">
        <v>8000</v>
      </c>
      <c r="N30" s="559">
        <v>8000</v>
      </c>
      <c r="O30" s="559">
        <v>8000</v>
      </c>
      <c r="P30" s="561">
        <v>8000</v>
      </c>
      <c r="Q30" s="560">
        <v>8000</v>
      </c>
      <c r="R30" s="559">
        <v>8000</v>
      </c>
      <c r="S30" s="559">
        <v>8000</v>
      </c>
      <c r="T30" s="559">
        <v>8000</v>
      </c>
      <c r="U30" s="561">
        <v>8000</v>
      </c>
      <c r="V30" s="560">
        <v>8000</v>
      </c>
      <c r="W30" s="559">
        <v>8000</v>
      </c>
      <c r="X30" s="559">
        <v>8000</v>
      </c>
      <c r="Y30" s="559">
        <v>8000</v>
      </c>
      <c r="Z30" s="561">
        <v>8000</v>
      </c>
    </row>
    <row r="31" spans="1:26" ht="15.95" customHeight="1" x14ac:dyDescent="0.2">
      <c r="A31" s="161"/>
      <c r="B31" s="10"/>
      <c r="C31" s="10"/>
      <c r="D31" s="10"/>
      <c r="E31" s="4"/>
      <c r="F31" s="8"/>
      <c r="G31" s="3"/>
      <c r="H31" s="555"/>
      <c r="I31" s="555"/>
      <c r="J31" s="560"/>
      <c r="K31" s="561"/>
      <c r="L31" s="560"/>
      <c r="M31" s="559"/>
      <c r="N31" s="559"/>
      <c r="O31" s="22"/>
      <c r="P31" s="557"/>
      <c r="Q31" s="556"/>
      <c r="R31" s="22"/>
      <c r="S31" s="22"/>
      <c r="T31" s="22"/>
      <c r="U31" s="557"/>
      <c r="V31" s="556"/>
      <c r="W31" s="22"/>
      <c r="X31" s="22"/>
      <c r="Y31" s="22"/>
      <c r="Z31" s="557"/>
    </row>
    <row r="32" spans="1:26" ht="15.95" customHeight="1" x14ac:dyDescent="0.2">
      <c r="A32" s="562" t="s">
        <v>227</v>
      </c>
      <c r="B32" s="563"/>
      <c r="C32" s="563"/>
      <c r="D32" s="563"/>
      <c r="E32" s="564"/>
      <c r="F32" s="8"/>
      <c r="G32" s="8"/>
      <c r="H32" s="565"/>
      <c r="I32" s="565"/>
      <c r="J32" s="576"/>
      <c r="K32" s="577"/>
      <c r="L32" s="576"/>
      <c r="M32" s="589"/>
      <c r="N32" s="589"/>
      <c r="O32" s="114"/>
      <c r="P32" s="567"/>
      <c r="Q32" s="566"/>
      <c r="R32" s="114"/>
      <c r="S32" s="114"/>
      <c r="T32" s="114"/>
      <c r="U32" s="567"/>
      <c r="V32" s="556"/>
      <c r="W32" s="22"/>
      <c r="X32" s="22"/>
      <c r="Y32" s="22"/>
      <c r="Z32" s="557"/>
    </row>
    <row r="33" spans="1:27" ht="15.95" customHeight="1" x14ac:dyDescent="0.2">
      <c r="A33" s="562" t="s">
        <v>290</v>
      </c>
      <c r="B33" s="563"/>
      <c r="C33" s="563"/>
      <c r="D33" s="563"/>
      <c r="E33" s="564"/>
      <c r="F33" s="8"/>
      <c r="G33" s="8"/>
      <c r="H33" s="565"/>
      <c r="I33" s="565"/>
      <c r="J33" s="576"/>
      <c r="K33" s="577">
        <v>5000</v>
      </c>
      <c r="L33" s="576"/>
      <c r="M33" s="589"/>
      <c r="N33" s="589"/>
      <c r="O33" s="114"/>
      <c r="P33" s="567"/>
      <c r="Q33" s="566"/>
      <c r="R33" s="114"/>
      <c r="S33" s="114"/>
      <c r="T33" s="114"/>
      <c r="U33" s="567"/>
      <c r="V33" s="566"/>
      <c r="W33" s="114"/>
      <c r="X33" s="114"/>
      <c r="Y33" s="114"/>
      <c r="Z33" s="567"/>
    </row>
    <row r="34" spans="1:27" ht="15.95" customHeight="1" x14ac:dyDescent="0.2">
      <c r="A34" s="562" t="s">
        <v>291</v>
      </c>
      <c r="B34" s="563"/>
      <c r="C34" s="563"/>
      <c r="D34" s="563"/>
      <c r="E34" s="564"/>
      <c r="F34" s="8"/>
      <c r="G34" s="8"/>
      <c r="H34" s="565"/>
      <c r="I34" s="565"/>
      <c r="J34" s="576"/>
      <c r="K34" s="577"/>
      <c r="L34" s="576"/>
      <c r="M34" s="589"/>
      <c r="N34" s="589">
        <v>45000</v>
      </c>
      <c r="O34" s="114"/>
      <c r="P34" s="567"/>
      <c r="Q34" s="566"/>
      <c r="R34" s="114"/>
      <c r="S34" s="114"/>
      <c r="T34" s="114"/>
      <c r="U34" s="567"/>
      <c r="V34" s="566"/>
      <c r="W34" s="114"/>
      <c r="X34" s="114"/>
      <c r="Y34" s="114"/>
      <c r="Z34" s="567"/>
    </row>
    <row r="35" spans="1:27" ht="15.95" customHeight="1" x14ac:dyDescent="0.2">
      <c r="A35" s="562" t="s">
        <v>292</v>
      </c>
      <c r="B35" s="563"/>
      <c r="C35" s="563"/>
      <c r="D35" s="563"/>
      <c r="E35" s="564"/>
      <c r="F35" s="8"/>
      <c r="G35" s="8"/>
      <c r="H35" s="565"/>
      <c r="I35" s="565"/>
      <c r="J35" s="576"/>
      <c r="K35" s="577"/>
      <c r="L35" s="576"/>
      <c r="M35" s="589"/>
      <c r="N35" s="589"/>
      <c r="O35" s="114"/>
      <c r="P35" s="661">
        <v>400000</v>
      </c>
      <c r="Q35" s="566"/>
      <c r="R35" s="114"/>
      <c r="S35" s="114"/>
      <c r="T35" s="114"/>
      <c r="U35" s="567"/>
      <c r="V35" s="566"/>
      <c r="W35" s="114"/>
      <c r="X35" s="114"/>
      <c r="Y35" s="114"/>
      <c r="Z35" s="567"/>
    </row>
    <row r="36" spans="1:27" ht="15.95" customHeight="1" thickBot="1" x14ac:dyDescent="0.25">
      <c r="A36" s="562"/>
      <c r="B36" s="563"/>
      <c r="C36" s="563"/>
      <c r="D36" s="563"/>
      <c r="E36" s="564"/>
      <c r="F36" s="8"/>
      <c r="G36" s="8"/>
      <c r="H36" s="565"/>
      <c r="I36" s="565"/>
      <c r="J36" s="576"/>
      <c r="K36" s="577"/>
      <c r="L36" s="576"/>
      <c r="M36" s="589"/>
      <c r="N36" s="589"/>
      <c r="O36" s="114"/>
      <c r="P36" s="567"/>
      <c r="Q36" s="566"/>
      <c r="R36" s="114"/>
      <c r="S36" s="114"/>
      <c r="T36" s="114"/>
      <c r="U36" s="567"/>
      <c r="V36" s="566"/>
      <c r="W36" s="114"/>
      <c r="X36" s="114"/>
      <c r="Y36" s="114"/>
      <c r="Z36" s="567"/>
    </row>
    <row r="37" spans="1:27" ht="15.95" customHeight="1" thickTop="1" thickBot="1" x14ac:dyDescent="0.25">
      <c r="A37" s="136" t="s">
        <v>125</v>
      </c>
      <c r="B37" s="138"/>
      <c r="C37" s="138"/>
      <c r="D37" s="138"/>
      <c r="E37" s="138"/>
      <c r="F37" s="138"/>
      <c r="G37" s="138"/>
      <c r="H37" s="138"/>
      <c r="I37" s="197"/>
      <c r="J37" s="578"/>
      <c r="K37" s="579"/>
      <c r="L37" s="578"/>
      <c r="M37" s="139"/>
      <c r="N37" s="139"/>
      <c r="O37" s="138"/>
      <c r="P37" s="140"/>
      <c r="Q37" s="204"/>
      <c r="R37" s="139"/>
      <c r="S37" s="139"/>
      <c r="T37" s="139"/>
      <c r="U37" s="140"/>
      <c r="V37" s="204"/>
      <c r="W37" s="139"/>
      <c r="X37" s="139"/>
      <c r="Y37" s="139"/>
      <c r="Z37" s="140"/>
      <c r="AA37" s="14"/>
    </row>
    <row r="38" spans="1:27" ht="15.95" customHeight="1" thickTop="1" thickBot="1" x14ac:dyDescent="0.25">
      <c r="A38" s="315" t="s">
        <v>50</v>
      </c>
      <c r="B38" s="132"/>
      <c r="C38" s="132"/>
      <c r="D38" s="132"/>
      <c r="E38" s="132"/>
      <c r="F38" s="132"/>
      <c r="G38" s="132"/>
      <c r="H38" s="132"/>
      <c r="I38" s="316"/>
      <c r="J38" s="580">
        <v>-54879</v>
      </c>
      <c r="K38" s="581"/>
      <c r="L38" s="580"/>
      <c r="M38" s="317"/>
      <c r="N38" s="665"/>
      <c r="O38" s="132"/>
      <c r="P38" s="590"/>
      <c r="Q38" s="181"/>
      <c r="R38" s="317"/>
      <c r="S38" s="317"/>
      <c r="T38" s="317"/>
      <c r="U38" s="590"/>
      <c r="V38" s="169"/>
      <c r="W38" s="318"/>
      <c r="X38" s="318"/>
      <c r="Y38" s="318"/>
      <c r="Z38" s="319"/>
      <c r="AA38" s="14"/>
    </row>
    <row r="39" spans="1:27" ht="15.95" customHeight="1" thickTop="1" x14ac:dyDescent="0.2">
      <c r="A39" s="354" t="s">
        <v>225</v>
      </c>
      <c r="B39" s="332"/>
      <c r="C39" s="332"/>
      <c r="D39" s="332"/>
      <c r="E39" s="332"/>
      <c r="F39" s="332"/>
      <c r="G39" s="332"/>
      <c r="H39" s="332"/>
      <c r="I39" s="355"/>
      <c r="J39" s="356">
        <v>0</v>
      </c>
      <c r="K39" s="357">
        <v>-25000</v>
      </c>
      <c r="L39" s="356">
        <v>-267230</v>
      </c>
      <c r="M39" s="332">
        <v>0</v>
      </c>
      <c r="N39" s="332">
        <f t="shared" ref="N39:Z39" si="0">-SUM(N2:N25)-N37-N38</f>
        <v>-745000</v>
      </c>
      <c r="O39" s="332">
        <f t="shared" si="0"/>
        <v>0</v>
      </c>
      <c r="P39" s="357">
        <f>-SUM(P2:P25)-P37-P38</f>
        <v>0</v>
      </c>
      <c r="Q39" s="356">
        <f t="shared" si="0"/>
        <v>0</v>
      </c>
      <c r="R39" s="332">
        <f t="shared" si="0"/>
        <v>-520000</v>
      </c>
      <c r="S39" s="332">
        <f t="shared" si="0"/>
        <v>0</v>
      </c>
      <c r="T39" s="332">
        <f t="shared" si="0"/>
        <v>0</v>
      </c>
      <c r="U39" s="357">
        <f t="shared" si="0"/>
        <v>0</v>
      </c>
      <c r="V39" s="356">
        <f t="shared" si="0"/>
        <v>-1200000</v>
      </c>
      <c r="W39" s="332">
        <f t="shared" si="0"/>
        <v>-25000</v>
      </c>
      <c r="X39" s="332">
        <f t="shared" si="0"/>
        <v>0</v>
      </c>
      <c r="Y39" s="332">
        <f t="shared" si="0"/>
        <v>-900000</v>
      </c>
      <c r="Z39" s="355">
        <f t="shared" si="0"/>
        <v>0</v>
      </c>
      <c r="AA39" s="14"/>
    </row>
    <row r="40" spans="1:27" ht="15.95" customHeight="1" x14ac:dyDescent="0.2">
      <c r="A40" s="358" t="s">
        <v>226</v>
      </c>
      <c r="B40" s="359"/>
      <c r="C40" s="359"/>
      <c r="D40" s="359"/>
      <c r="E40" s="359"/>
      <c r="F40" s="359"/>
      <c r="G40" s="359"/>
      <c r="H40" s="359"/>
      <c r="I40" s="360"/>
      <c r="J40" s="582">
        <f>-SUM(J32:J35)</f>
        <v>0</v>
      </c>
      <c r="K40" s="583">
        <f t="shared" ref="K40:Z40" si="1">-SUM(K32:K35)</f>
        <v>-5000</v>
      </c>
      <c r="L40" s="582">
        <f t="shared" si="1"/>
        <v>0</v>
      </c>
      <c r="M40" s="336">
        <f t="shared" si="1"/>
        <v>0</v>
      </c>
      <c r="N40" s="336">
        <f t="shared" si="1"/>
        <v>-45000</v>
      </c>
      <c r="O40" s="336">
        <f t="shared" si="1"/>
        <v>0</v>
      </c>
      <c r="P40" s="583">
        <f t="shared" si="1"/>
        <v>-400000</v>
      </c>
      <c r="Q40" s="582">
        <f t="shared" si="1"/>
        <v>0</v>
      </c>
      <c r="R40" s="359">
        <f t="shared" si="1"/>
        <v>0</v>
      </c>
      <c r="S40" s="359">
        <f t="shared" si="1"/>
        <v>0</v>
      </c>
      <c r="T40" s="359">
        <f t="shared" si="1"/>
        <v>0</v>
      </c>
      <c r="U40" s="583">
        <f t="shared" si="1"/>
        <v>0</v>
      </c>
      <c r="V40" s="582">
        <f t="shared" si="1"/>
        <v>0</v>
      </c>
      <c r="W40" s="359">
        <f t="shared" si="1"/>
        <v>0</v>
      </c>
      <c r="X40" s="359">
        <f t="shared" si="1"/>
        <v>0</v>
      </c>
      <c r="Y40" s="359">
        <f t="shared" si="1"/>
        <v>0</v>
      </c>
      <c r="Z40" s="360">
        <f t="shared" si="1"/>
        <v>0</v>
      </c>
      <c r="AA40" s="14"/>
    </row>
    <row r="41" spans="1:27" ht="15.95" customHeight="1" thickBot="1" x14ac:dyDescent="0.25">
      <c r="A41" s="362" t="s">
        <v>97</v>
      </c>
      <c r="B41" s="363"/>
      <c r="C41" s="363"/>
      <c r="D41" s="363"/>
      <c r="E41" s="363"/>
      <c r="F41" s="363"/>
      <c r="G41" s="363"/>
      <c r="H41" s="363"/>
      <c r="I41" s="364"/>
      <c r="J41" s="365">
        <f>-SUM(J28:J30)</f>
        <v>-39000</v>
      </c>
      <c r="K41" s="366">
        <f t="shared" ref="K41:Z41" si="2">-SUM(K28:K30)</f>
        <v>-35000</v>
      </c>
      <c r="L41" s="365">
        <f t="shared" si="2"/>
        <v>-30500</v>
      </c>
      <c r="M41" s="363">
        <f t="shared" si="2"/>
        <v>-22500</v>
      </c>
      <c r="N41" s="363">
        <f t="shared" si="2"/>
        <v>-22500</v>
      </c>
      <c r="O41" s="363">
        <f t="shared" si="2"/>
        <v>-22500</v>
      </c>
      <c r="P41" s="366">
        <f t="shared" si="2"/>
        <v>-37000</v>
      </c>
      <c r="Q41" s="365">
        <f t="shared" si="2"/>
        <v>-22500</v>
      </c>
      <c r="R41" s="363">
        <f t="shared" si="2"/>
        <v>-22500</v>
      </c>
      <c r="S41" s="363">
        <f t="shared" si="2"/>
        <v>-22500</v>
      </c>
      <c r="T41" s="363">
        <f t="shared" si="2"/>
        <v>-22500</v>
      </c>
      <c r="U41" s="366">
        <f t="shared" si="2"/>
        <v>-22500</v>
      </c>
      <c r="V41" s="365">
        <f t="shared" si="2"/>
        <v>-37000</v>
      </c>
      <c r="W41" s="363">
        <f t="shared" si="2"/>
        <v>-22500</v>
      </c>
      <c r="X41" s="363">
        <f t="shared" si="2"/>
        <v>-22500</v>
      </c>
      <c r="Y41" s="363">
        <f t="shared" si="2"/>
        <v>-22500</v>
      </c>
      <c r="Z41" s="364">
        <f t="shared" si="2"/>
        <v>-22500</v>
      </c>
      <c r="AA41" s="14"/>
    </row>
    <row r="42" spans="1:27" ht="15.95" customHeight="1" thickTop="1" x14ac:dyDescent="0.25">
      <c r="A42" s="481"/>
      <c r="B42" s="482"/>
      <c r="C42" s="482"/>
      <c r="D42" s="482"/>
      <c r="E42" s="568"/>
      <c r="F42" s="144"/>
      <c r="G42" s="73"/>
      <c r="H42" s="569"/>
      <c r="I42" s="569"/>
      <c r="J42" s="485"/>
      <c r="K42" s="584"/>
      <c r="L42" s="485"/>
      <c r="M42" s="483"/>
      <c r="N42" s="483"/>
      <c r="O42" s="100"/>
      <c r="P42" s="542"/>
      <c r="Q42" s="541"/>
      <c r="R42" s="100"/>
      <c r="S42" s="100"/>
      <c r="T42" s="100"/>
      <c r="U42" s="542"/>
      <c r="V42" s="541"/>
      <c r="W42" s="100"/>
      <c r="X42" s="100"/>
      <c r="Y42" s="100"/>
      <c r="Z42" s="542"/>
    </row>
    <row r="43" spans="1:27" s="25" customFormat="1" ht="15.95" customHeight="1" x14ac:dyDescent="0.25">
      <c r="A43" s="35" t="s">
        <v>100</v>
      </c>
      <c r="B43" s="16"/>
      <c r="C43" s="16"/>
      <c r="D43" s="16"/>
      <c r="E43" s="16"/>
      <c r="F43" s="16"/>
      <c r="G43" s="16"/>
      <c r="H43" s="27"/>
      <c r="I43" s="27"/>
      <c r="J43" s="199">
        <f t="shared" ref="J43:Y43" si="3">SUM(J2:J42)</f>
        <v>72075</v>
      </c>
      <c r="K43" s="36">
        <f t="shared" si="3"/>
        <v>62198</v>
      </c>
      <c r="L43" s="199">
        <f t="shared" si="3"/>
        <v>60763</v>
      </c>
      <c r="M43" s="16">
        <f t="shared" si="3"/>
        <v>59542</v>
      </c>
      <c r="N43" s="16">
        <f t="shared" si="3"/>
        <v>0</v>
      </c>
      <c r="O43" s="16">
        <f t="shared" si="3"/>
        <v>0</v>
      </c>
      <c r="P43" s="36">
        <f t="shared" si="3"/>
        <v>0</v>
      </c>
      <c r="Q43" s="199">
        <f t="shared" si="3"/>
        <v>0</v>
      </c>
      <c r="R43" s="16">
        <f t="shared" si="3"/>
        <v>0</v>
      </c>
      <c r="S43" s="16">
        <f t="shared" si="3"/>
        <v>0</v>
      </c>
      <c r="T43" s="16">
        <f t="shared" si="3"/>
        <v>0</v>
      </c>
      <c r="U43" s="36">
        <f t="shared" si="3"/>
        <v>0</v>
      </c>
      <c r="V43" s="199">
        <f t="shared" si="3"/>
        <v>0</v>
      </c>
      <c r="W43" s="16">
        <f t="shared" si="3"/>
        <v>0</v>
      </c>
      <c r="X43" s="16">
        <f t="shared" si="3"/>
        <v>0</v>
      </c>
      <c r="Y43" s="16">
        <f t="shared" si="3"/>
        <v>0</v>
      </c>
      <c r="Z43" s="36">
        <v>0</v>
      </c>
      <c r="AA43" s="28"/>
    </row>
    <row r="44" spans="1:27" ht="15.95" customHeight="1" x14ac:dyDescent="0.25">
      <c r="A44" s="34" t="s">
        <v>49</v>
      </c>
      <c r="B44" s="22"/>
      <c r="C44" s="22"/>
      <c r="D44" s="22"/>
      <c r="E44" s="22"/>
      <c r="F44" s="22"/>
      <c r="G44" s="22"/>
      <c r="H44" s="22"/>
      <c r="I44" s="205"/>
      <c r="J44" s="199">
        <v>-63675</v>
      </c>
      <c r="K44" s="36">
        <v>-62198</v>
      </c>
      <c r="L44" s="199">
        <v>-60763</v>
      </c>
      <c r="M44" s="16">
        <v>-59542</v>
      </c>
      <c r="N44" s="16"/>
      <c r="O44" s="16"/>
      <c r="P44" s="38"/>
      <c r="Q44" s="35"/>
      <c r="R44" s="12"/>
      <c r="S44" s="12"/>
      <c r="T44" s="12"/>
      <c r="U44" s="38"/>
      <c r="V44" s="35"/>
      <c r="W44" s="12"/>
      <c r="X44" s="12"/>
      <c r="Y44" s="12"/>
      <c r="Z44" s="38"/>
      <c r="AA44" s="14"/>
    </row>
    <row r="45" spans="1:27" ht="15.95" customHeight="1" x14ac:dyDescent="0.25">
      <c r="A45" s="34" t="s">
        <v>54</v>
      </c>
      <c r="B45" s="22"/>
      <c r="C45" s="22"/>
      <c r="D45" s="22"/>
      <c r="E45" s="22"/>
      <c r="F45" s="22"/>
      <c r="G45" s="22"/>
      <c r="H45" s="22"/>
      <c r="I45" s="205"/>
      <c r="J45" s="199">
        <v>-8400</v>
      </c>
      <c r="K45" s="36"/>
      <c r="L45" s="199"/>
      <c r="M45" s="16"/>
      <c r="N45" s="16"/>
      <c r="O45" s="16"/>
      <c r="P45" s="38"/>
      <c r="Q45" s="35"/>
      <c r="R45" s="12"/>
      <c r="S45" s="12"/>
      <c r="T45" s="12"/>
      <c r="U45" s="38"/>
      <c r="V45" s="35"/>
      <c r="W45" s="12"/>
      <c r="X45" s="12"/>
      <c r="Y45" s="12"/>
      <c r="Z45" s="38"/>
      <c r="AA45" s="14"/>
    </row>
    <row r="46" spans="1:27" ht="15.95" customHeight="1" x14ac:dyDescent="0.25">
      <c r="A46" s="34" t="s">
        <v>52</v>
      </c>
      <c r="B46" s="22"/>
      <c r="C46" s="22"/>
      <c r="D46" s="22"/>
      <c r="E46" s="22"/>
      <c r="F46" s="22"/>
      <c r="G46" s="22"/>
      <c r="H46" s="22"/>
      <c r="I46" s="205"/>
      <c r="J46" s="199">
        <f t="shared" ref="J46:Z46" si="4">SUM(J43:J45)</f>
        <v>0</v>
      </c>
      <c r="K46" s="36">
        <f t="shared" si="4"/>
        <v>0</v>
      </c>
      <c r="L46" s="199">
        <f t="shared" si="4"/>
        <v>0</v>
      </c>
      <c r="M46" s="16">
        <f t="shared" si="4"/>
        <v>0</v>
      </c>
      <c r="N46" s="16">
        <f t="shared" si="4"/>
        <v>0</v>
      </c>
      <c r="O46" s="16">
        <f t="shared" si="4"/>
        <v>0</v>
      </c>
      <c r="P46" s="36">
        <f t="shared" si="4"/>
        <v>0</v>
      </c>
      <c r="Q46" s="199">
        <f t="shared" si="4"/>
        <v>0</v>
      </c>
      <c r="R46" s="16">
        <f t="shared" si="4"/>
        <v>0</v>
      </c>
      <c r="S46" s="16">
        <f t="shared" si="4"/>
        <v>0</v>
      </c>
      <c r="T46" s="16">
        <f t="shared" si="4"/>
        <v>0</v>
      </c>
      <c r="U46" s="36">
        <f t="shared" si="4"/>
        <v>0</v>
      </c>
      <c r="V46" s="199">
        <f t="shared" si="4"/>
        <v>0</v>
      </c>
      <c r="W46" s="16">
        <f t="shared" si="4"/>
        <v>0</v>
      </c>
      <c r="X46" s="16">
        <f t="shared" si="4"/>
        <v>0</v>
      </c>
      <c r="Y46" s="16">
        <f t="shared" si="4"/>
        <v>0</v>
      </c>
      <c r="Z46" s="36">
        <f t="shared" si="4"/>
        <v>0</v>
      </c>
      <c r="AA46" s="14"/>
    </row>
    <row r="47" spans="1:27" ht="15.95" customHeight="1" x14ac:dyDescent="0.25">
      <c r="A47" s="367" t="s">
        <v>95</v>
      </c>
      <c r="B47" s="361"/>
      <c r="C47" s="361"/>
      <c r="D47" s="361"/>
      <c r="E47" s="361"/>
      <c r="F47" s="361"/>
      <c r="G47" s="361"/>
      <c r="H47" s="361"/>
      <c r="I47" s="369"/>
      <c r="J47" s="375">
        <v>-55000</v>
      </c>
      <c r="K47" s="376">
        <v>-150000</v>
      </c>
      <c r="L47" s="375">
        <v>-250000</v>
      </c>
      <c r="M47" s="375">
        <v>-250000</v>
      </c>
      <c r="N47" s="375">
        <v>-250000</v>
      </c>
      <c r="O47" s="375">
        <v>-250000</v>
      </c>
      <c r="P47" s="375">
        <v>-250000</v>
      </c>
      <c r="Q47" s="375">
        <v>-275000</v>
      </c>
      <c r="R47" s="375">
        <v>-275000</v>
      </c>
      <c r="S47" s="375">
        <v>-275000</v>
      </c>
      <c r="T47" s="375">
        <v>-275000</v>
      </c>
      <c r="U47" s="375">
        <v>-275000</v>
      </c>
      <c r="V47" s="375">
        <v>-300000</v>
      </c>
      <c r="W47" s="375">
        <v>-300000</v>
      </c>
      <c r="X47" s="375">
        <v>-300000</v>
      </c>
      <c r="Y47" s="375">
        <v>-300000</v>
      </c>
      <c r="Z47" s="375">
        <v>-300000</v>
      </c>
      <c r="AA47" s="14"/>
    </row>
    <row r="48" spans="1:27" ht="15.95" customHeight="1" thickBot="1" x14ac:dyDescent="0.3">
      <c r="A48" s="377" t="s">
        <v>98</v>
      </c>
      <c r="B48" s="336"/>
      <c r="C48" s="336"/>
      <c r="D48" s="336"/>
      <c r="E48" s="336"/>
      <c r="F48" s="336"/>
      <c r="G48" s="336"/>
      <c r="H48" s="336"/>
      <c r="I48" s="378"/>
      <c r="J48" s="383">
        <v>-40000</v>
      </c>
      <c r="K48" s="585">
        <v>-40000</v>
      </c>
      <c r="L48" s="383">
        <v>-35000</v>
      </c>
      <c r="M48" s="381">
        <v>-35000</v>
      </c>
      <c r="N48" s="381">
        <v>-35000</v>
      </c>
      <c r="O48" s="381">
        <v>-35000</v>
      </c>
      <c r="P48" s="585">
        <v>-35000</v>
      </c>
      <c r="Q48" s="383">
        <v>-35000</v>
      </c>
      <c r="R48" s="337">
        <v>-35000</v>
      </c>
      <c r="S48" s="337">
        <v>-35000</v>
      </c>
      <c r="T48" s="337">
        <v>-35000</v>
      </c>
      <c r="U48" s="585">
        <v>-35000</v>
      </c>
      <c r="V48" s="375">
        <v>-35000</v>
      </c>
      <c r="W48" s="373">
        <v>-35000</v>
      </c>
      <c r="X48" s="373">
        <v>-35000</v>
      </c>
      <c r="Y48" s="373">
        <v>-35000</v>
      </c>
      <c r="Z48" s="376">
        <v>-35000</v>
      </c>
      <c r="AA48" s="14"/>
    </row>
    <row r="49" spans="1:27" s="25" customFormat="1" ht="15.95" customHeight="1" thickTop="1" thickBot="1" x14ac:dyDescent="0.3">
      <c r="A49" s="154" t="s">
        <v>51</v>
      </c>
      <c r="B49" s="155"/>
      <c r="C49" s="155"/>
      <c r="D49" s="155"/>
      <c r="E49" s="155"/>
      <c r="F49" s="146"/>
      <c r="G49" s="146"/>
      <c r="H49" s="146"/>
      <c r="I49" s="193"/>
      <c r="J49" s="158">
        <f>SUM(J44+J45+J47+J48)</f>
        <v>-167075</v>
      </c>
      <c r="K49" s="147">
        <f t="shared" ref="K49:Z49" si="5">SUM(K44+K45+K47+K48)</f>
        <v>-252198</v>
      </c>
      <c r="L49" s="158">
        <f t="shared" si="5"/>
        <v>-345763</v>
      </c>
      <c r="M49" s="146">
        <f t="shared" si="5"/>
        <v>-344542</v>
      </c>
      <c r="N49" s="146">
        <f t="shared" si="5"/>
        <v>-285000</v>
      </c>
      <c r="O49" s="146">
        <f t="shared" si="5"/>
        <v>-285000</v>
      </c>
      <c r="P49" s="147">
        <f t="shared" si="5"/>
        <v>-285000</v>
      </c>
      <c r="Q49" s="158">
        <f t="shared" si="5"/>
        <v>-310000</v>
      </c>
      <c r="R49" s="146">
        <f t="shared" si="5"/>
        <v>-310000</v>
      </c>
      <c r="S49" s="146">
        <f t="shared" si="5"/>
        <v>-310000</v>
      </c>
      <c r="T49" s="146">
        <f t="shared" si="5"/>
        <v>-310000</v>
      </c>
      <c r="U49" s="147">
        <f t="shared" si="5"/>
        <v>-310000</v>
      </c>
      <c r="V49" s="158">
        <f t="shared" si="5"/>
        <v>-335000</v>
      </c>
      <c r="W49" s="146">
        <f t="shared" si="5"/>
        <v>-335000</v>
      </c>
      <c r="X49" s="146">
        <f t="shared" si="5"/>
        <v>-335000</v>
      </c>
      <c r="Y49" s="146">
        <f t="shared" si="5"/>
        <v>-335000</v>
      </c>
      <c r="Z49" s="193">
        <f t="shared" si="5"/>
        <v>-335000</v>
      </c>
    </row>
    <row r="50" spans="1:27" ht="15.95" customHeight="1" thickTop="1" x14ac:dyDescent="0.25">
      <c r="A50" s="152"/>
      <c r="B50" s="100"/>
      <c r="C50" s="100"/>
      <c r="D50" s="100"/>
      <c r="E50" s="100"/>
      <c r="F50" s="100"/>
      <c r="G50" s="100"/>
      <c r="H50" s="100"/>
      <c r="I50" s="206"/>
      <c r="J50" s="200"/>
      <c r="K50" s="103"/>
      <c r="L50" s="200"/>
      <c r="M50" s="102"/>
      <c r="N50" s="102"/>
      <c r="O50" s="101"/>
      <c r="P50" s="153"/>
      <c r="Q50" s="182"/>
      <c r="R50" s="102"/>
      <c r="S50" s="102"/>
      <c r="T50" s="102"/>
      <c r="U50" s="153"/>
      <c r="V50" s="35"/>
      <c r="W50" s="12"/>
      <c r="X50" s="12"/>
      <c r="Y50" s="12"/>
      <c r="Z50" s="38"/>
      <c r="AA50" s="14"/>
    </row>
    <row r="51" spans="1:27" s="25" customFormat="1" ht="15.95" customHeight="1" x14ac:dyDescent="0.25">
      <c r="A51" s="339" t="s">
        <v>196</v>
      </c>
      <c r="B51" s="337"/>
      <c r="C51" s="337"/>
      <c r="D51" s="337"/>
      <c r="E51" s="337"/>
      <c r="F51" s="337"/>
      <c r="G51" s="337"/>
      <c r="H51" s="338"/>
      <c r="I51" s="338">
        <v>153233.32999999999</v>
      </c>
      <c r="J51" s="339">
        <f>SUM(I51+J39+J40-J47)</f>
        <v>208233.33</v>
      </c>
      <c r="K51" s="341">
        <f t="shared" ref="K51:Z51" si="6">SUM(J51+K39+K40-K47)</f>
        <v>328233.32999999996</v>
      </c>
      <c r="L51" s="339">
        <f t="shared" si="6"/>
        <v>311003.32999999996</v>
      </c>
      <c r="M51" s="340">
        <f t="shared" si="6"/>
        <v>561003.32999999996</v>
      </c>
      <c r="N51" s="340">
        <f t="shared" si="6"/>
        <v>21003.329999999958</v>
      </c>
      <c r="O51" s="340">
        <f t="shared" si="6"/>
        <v>271003.32999999996</v>
      </c>
      <c r="P51" s="341">
        <f t="shared" si="6"/>
        <v>121003.32999999996</v>
      </c>
      <c r="Q51" s="339">
        <f t="shared" si="6"/>
        <v>396003.32999999996</v>
      </c>
      <c r="R51" s="340">
        <f t="shared" si="6"/>
        <v>151003.32999999996</v>
      </c>
      <c r="S51" s="340">
        <f t="shared" si="6"/>
        <v>426003.32999999996</v>
      </c>
      <c r="T51" s="340">
        <f t="shared" si="6"/>
        <v>701003.33</v>
      </c>
      <c r="U51" s="341">
        <f t="shared" si="6"/>
        <v>976003.33</v>
      </c>
      <c r="V51" s="339">
        <f t="shared" si="6"/>
        <v>76003.329999999958</v>
      </c>
      <c r="W51" s="340">
        <f t="shared" si="6"/>
        <v>351003.32999999996</v>
      </c>
      <c r="X51" s="340">
        <f t="shared" si="6"/>
        <v>651003.32999999996</v>
      </c>
      <c r="Y51" s="340">
        <f t="shared" si="6"/>
        <v>51003.329999999958</v>
      </c>
      <c r="Z51" s="343">
        <f t="shared" si="6"/>
        <v>351003.32999999996</v>
      </c>
      <c r="AA51" s="28"/>
    </row>
    <row r="52" spans="1:27" s="25" customFormat="1" ht="15.95" customHeight="1" thickBot="1" x14ac:dyDescent="0.3">
      <c r="A52" s="384" t="s">
        <v>195</v>
      </c>
      <c r="B52" s="373"/>
      <c r="C52" s="373"/>
      <c r="D52" s="373"/>
      <c r="E52" s="373"/>
      <c r="F52" s="373"/>
      <c r="G52" s="373"/>
      <c r="H52" s="371"/>
      <c r="I52" s="371">
        <v>2080</v>
      </c>
      <c r="J52" s="375">
        <f t="shared" ref="J52:Z52" si="7">SUM(I52+J41-J48)</f>
        <v>3080</v>
      </c>
      <c r="K52" s="376">
        <f t="shared" si="7"/>
        <v>8080</v>
      </c>
      <c r="L52" s="375">
        <f t="shared" si="7"/>
        <v>12580</v>
      </c>
      <c r="M52" s="373">
        <f t="shared" si="7"/>
        <v>25080</v>
      </c>
      <c r="N52" s="373">
        <f t="shared" si="7"/>
        <v>37580</v>
      </c>
      <c r="O52" s="373">
        <f t="shared" si="7"/>
        <v>50080</v>
      </c>
      <c r="P52" s="376">
        <f t="shared" si="7"/>
        <v>48080</v>
      </c>
      <c r="Q52" s="375">
        <f t="shared" si="7"/>
        <v>60580</v>
      </c>
      <c r="R52" s="373">
        <f t="shared" si="7"/>
        <v>73080</v>
      </c>
      <c r="S52" s="373">
        <f t="shared" si="7"/>
        <v>85580</v>
      </c>
      <c r="T52" s="373">
        <f t="shared" si="7"/>
        <v>98080</v>
      </c>
      <c r="U52" s="376">
        <f t="shared" si="7"/>
        <v>110580</v>
      </c>
      <c r="V52" s="375">
        <f t="shared" si="7"/>
        <v>108580</v>
      </c>
      <c r="W52" s="373">
        <f t="shared" si="7"/>
        <v>121080</v>
      </c>
      <c r="X52" s="373">
        <f t="shared" si="7"/>
        <v>133580</v>
      </c>
      <c r="Y52" s="373">
        <f t="shared" si="7"/>
        <v>146080</v>
      </c>
      <c r="Z52" s="376">
        <f t="shared" si="7"/>
        <v>158580</v>
      </c>
      <c r="AA52" s="28"/>
    </row>
    <row r="53" spans="1:27" s="25" customFormat="1" ht="15.95" customHeight="1" thickTop="1" thickBot="1" x14ac:dyDescent="0.3">
      <c r="A53" s="421" t="s">
        <v>99</v>
      </c>
      <c r="B53" s="389"/>
      <c r="C53" s="389"/>
      <c r="D53" s="389"/>
      <c r="E53" s="389"/>
      <c r="F53" s="389"/>
      <c r="G53" s="389"/>
      <c r="H53" s="389"/>
      <c r="I53" s="388">
        <f t="shared" ref="I53:Z53" si="8">SUM(I52:I52)</f>
        <v>2080</v>
      </c>
      <c r="J53" s="421">
        <f t="shared" si="8"/>
        <v>3080</v>
      </c>
      <c r="K53" s="531">
        <f t="shared" si="8"/>
        <v>8080</v>
      </c>
      <c r="L53" s="421">
        <f t="shared" si="8"/>
        <v>12580</v>
      </c>
      <c r="M53" s="389">
        <f t="shared" si="8"/>
        <v>25080</v>
      </c>
      <c r="N53" s="389">
        <f t="shared" si="8"/>
        <v>37580</v>
      </c>
      <c r="O53" s="389">
        <f t="shared" si="8"/>
        <v>50080</v>
      </c>
      <c r="P53" s="531">
        <f t="shared" si="8"/>
        <v>48080</v>
      </c>
      <c r="Q53" s="421">
        <f t="shared" si="8"/>
        <v>60580</v>
      </c>
      <c r="R53" s="389">
        <f t="shared" si="8"/>
        <v>73080</v>
      </c>
      <c r="S53" s="389">
        <f t="shared" si="8"/>
        <v>85580</v>
      </c>
      <c r="T53" s="389">
        <f t="shared" si="8"/>
        <v>98080</v>
      </c>
      <c r="U53" s="531">
        <f t="shared" si="8"/>
        <v>110580</v>
      </c>
      <c r="V53" s="391">
        <f t="shared" si="8"/>
        <v>108580</v>
      </c>
      <c r="W53" s="381">
        <f t="shared" si="8"/>
        <v>121080</v>
      </c>
      <c r="X53" s="381">
        <f t="shared" si="8"/>
        <v>133580</v>
      </c>
      <c r="Y53" s="381">
        <f t="shared" si="8"/>
        <v>146080</v>
      </c>
      <c r="Z53" s="392">
        <f t="shared" si="8"/>
        <v>158580</v>
      </c>
    </row>
    <row r="54" spans="1:27" ht="15.95" customHeight="1" thickTop="1" x14ac:dyDescent="0.2"/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84D03-5CB3-40A5-85BB-6A4D4777D4AE}">
  <dimension ref="A1:S33"/>
  <sheetViews>
    <sheetView workbookViewId="0">
      <selection activeCell="L5" sqref="L5"/>
    </sheetView>
  </sheetViews>
  <sheetFormatPr defaultRowHeight="15" x14ac:dyDescent="0.25"/>
  <cols>
    <col min="2" max="2" width="43.42578125" customWidth="1"/>
    <col min="3" max="7" width="9.28515625" bestFit="1" customWidth="1"/>
    <col min="8" max="15" width="9.85546875" bestFit="1" customWidth="1"/>
    <col min="16" max="19" width="9.28515625" bestFit="1" customWidth="1"/>
  </cols>
  <sheetData>
    <row r="1" spans="1:19" ht="15.75" thickBot="1" x14ac:dyDescent="0.3">
      <c r="A1" t="s">
        <v>216</v>
      </c>
    </row>
    <row r="2" spans="1:19" ht="16.5" thickTop="1" thickBot="1" x14ac:dyDescent="0.3">
      <c r="A2" t="s">
        <v>318</v>
      </c>
      <c r="C2" s="668" t="s">
        <v>8</v>
      </c>
      <c r="D2" s="668" t="s">
        <v>9</v>
      </c>
      <c r="E2" s="669" t="s">
        <v>10</v>
      </c>
      <c r="F2" s="668" t="s">
        <v>11</v>
      </c>
      <c r="G2" s="668" t="s">
        <v>12</v>
      </c>
      <c r="H2" s="668" t="s">
        <v>13</v>
      </c>
      <c r="I2" s="670" t="s">
        <v>14</v>
      </c>
      <c r="J2" s="669" t="s">
        <v>15</v>
      </c>
      <c r="K2" s="668" t="s">
        <v>16</v>
      </c>
      <c r="L2" s="668" t="s">
        <v>17</v>
      </c>
      <c r="M2" s="668" t="s">
        <v>93</v>
      </c>
      <c r="N2" s="670" t="s">
        <v>18</v>
      </c>
      <c r="O2" s="669" t="s">
        <v>19</v>
      </c>
      <c r="P2" s="668" t="s">
        <v>94</v>
      </c>
      <c r="Q2" s="668" t="s">
        <v>20</v>
      </c>
      <c r="R2" s="668" t="s">
        <v>219</v>
      </c>
      <c r="S2" s="670" t="s">
        <v>220</v>
      </c>
    </row>
    <row r="3" spans="1:19" ht="15.75" thickTop="1" x14ac:dyDescent="0.25">
      <c r="B3" t="s">
        <v>23</v>
      </c>
      <c r="E3" s="671"/>
      <c r="I3" s="672"/>
      <c r="J3" s="671"/>
      <c r="N3" s="672"/>
      <c r="O3" s="671"/>
      <c r="S3" s="672"/>
    </row>
    <row r="4" spans="1:19" x14ac:dyDescent="0.25">
      <c r="B4" t="s">
        <v>316</v>
      </c>
      <c r="C4" s="666">
        <v>-176246</v>
      </c>
      <c r="D4" s="666">
        <v>-132945</v>
      </c>
      <c r="E4" s="673">
        <v>-227433</v>
      </c>
      <c r="F4" s="666">
        <v>-200000</v>
      </c>
      <c r="G4" s="666">
        <v>-225000</v>
      </c>
      <c r="H4" s="666">
        <v>-225000</v>
      </c>
      <c r="I4" s="674">
        <v>-225000</v>
      </c>
      <c r="J4" s="673">
        <v>-200000</v>
      </c>
      <c r="K4" s="666">
        <v>-200000</v>
      </c>
      <c r="L4" s="666">
        <v>-200000</v>
      </c>
      <c r="M4" s="666">
        <v>-200000</v>
      </c>
      <c r="N4" s="674">
        <v>-200000</v>
      </c>
      <c r="O4" s="673">
        <v>-225000</v>
      </c>
      <c r="P4" s="666">
        <v>-225000</v>
      </c>
      <c r="Q4" s="666">
        <v>-225000</v>
      </c>
      <c r="R4" s="666">
        <v>-225000</v>
      </c>
      <c r="S4" s="674">
        <v>-225000</v>
      </c>
    </row>
    <row r="5" spans="1:19" x14ac:dyDescent="0.25">
      <c r="B5" t="s">
        <v>317</v>
      </c>
      <c r="C5" s="666">
        <v>-663632</v>
      </c>
      <c r="D5" s="666">
        <v>-677073.91</v>
      </c>
      <c r="E5" s="673">
        <v>-719284.27</v>
      </c>
      <c r="F5" s="666">
        <v>-722558.99</v>
      </c>
      <c r="G5" s="666">
        <v>-725749.27</v>
      </c>
      <c r="H5" s="666">
        <v>-611896.25</v>
      </c>
      <c r="I5" s="674">
        <v>-609842.55000000005</v>
      </c>
      <c r="J5" s="673">
        <v>-660090.26</v>
      </c>
      <c r="K5" s="666">
        <v>-658137.27</v>
      </c>
      <c r="L5" s="666">
        <v>-565272.26</v>
      </c>
      <c r="M5" s="666">
        <v>-515000</v>
      </c>
      <c r="N5" s="674">
        <v>-520000</v>
      </c>
      <c r="O5" s="673">
        <v>-535000</v>
      </c>
      <c r="P5" s="666">
        <v>-540000</v>
      </c>
      <c r="Q5" s="666">
        <v>-540000</v>
      </c>
      <c r="R5" s="666">
        <v>-540000</v>
      </c>
      <c r="S5" s="674">
        <v>-540000</v>
      </c>
    </row>
    <row r="6" spans="1:19" x14ac:dyDescent="0.25">
      <c r="C6" s="666"/>
      <c r="D6" s="666"/>
      <c r="E6" s="673"/>
      <c r="F6" s="666"/>
      <c r="G6" s="666"/>
      <c r="H6" s="666"/>
      <c r="I6" s="674"/>
      <c r="J6" s="673"/>
      <c r="K6" s="666"/>
      <c r="L6" s="666"/>
      <c r="M6" s="666"/>
      <c r="N6" s="674"/>
      <c r="O6" s="673"/>
      <c r="P6" s="666"/>
      <c r="Q6" s="666"/>
      <c r="R6" s="666"/>
      <c r="S6" s="674"/>
    </row>
    <row r="7" spans="1:19" x14ac:dyDescent="0.25">
      <c r="B7" t="s">
        <v>263</v>
      </c>
      <c r="C7" s="666">
        <v>-30000</v>
      </c>
      <c r="D7" s="666">
        <v>-30000</v>
      </c>
      <c r="E7" s="673">
        <v>-30000</v>
      </c>
      <c r="F7" s="666">
        <v>-30000</v>
      </c>
      <c r="G7" s="666">
        <v>-30000</v>
      </c>
      <c r="H7" s="666">
        <v>-120000</v>
      </c>
      <c r="I7" s="674">
        <v>-120000</v>
      </c>
      <c r="J7" s="673">
        <v>-120000</v>
      </c>
      <c r="K7" s="666">
        <v>-120000</v>
      </c>
      <c r="L7" s="666">
        <v>-120000</v>
      </c>
      <c r="M7" s="666">
        <v>-120000</v>
      </c>
      <c r="N7" s="674">
        <v>-120000</v>
      </c>
      <c r="O7" s="673">
        <v>-120000</v>
      </c>
      <c r="P7" s="666">
        <v>0</v>
      </c>
      <c r="Q7" s="666">
        <v>0</v>
      </c>
      <c r="R7" s="666">
        <v>0</v>
      </c>
      <c r="S7" s="674">
        <v>0</v>
      </c>
    </row>
    <row r="8" spans="1:19" x14ac:dyDescent="0.25">
      <c r="C8" s="666"/>
      <c r="D8" s="666"/>
      <c r="E8" s="673"/>
      <c r="F8" s="666"/>
      <c r="G8" s="666"/>
      <c r="H8" s="666"/>
      <c r="I8" s="674"/>
      <c r="J8" s="673"/>
      <c r="K8" s="666"/>
      <c r="L8" s="666"/>
      <c r="M8" s="666"/>
      <c r="N8" s="674"/>
      <c r="O8" s="673"/>
      <c r="P8" s="666"/>
      <c r="Q8" s="666"/>
      <c r="R8" s="666"/>
      <c r="S8" s="674"/>
    </row>
    <row r="9" spans="1:19" x14ac:dyDescent="0.25">
      <c r="B9" t="s">
        <v>262</v>
      </c>
      <c r="C9" s="666">
        <v>-76000</v>
      </c>
      <c r="D9" s="666">
        <v>-40000</v>
      </c>
      <c r="E9" s="673">
        <v>-80000</v>
      </c>
      <c r="F9" s="666">
        <v>-120000</v>
      </c>
      <c r="G9" s="666">
        <v>-120000</v>
      </c>
      <c r="H9" s="666">
        <v>-120000</v>
      </c>
      <c r="I9" s="674">
        <v>-120000</v>
      </c>
      <c r="J9" s="673">
        <v>-120000</v>
      </c>
      <c r="K9" s="666">
        <v>-140000</v>
      </c>
      <c r="L9" s="666">
        <v>-140000</v>
      </c>
      <c r="M9" s="666">
        <v>-140000</v>
      </c>
      <c r="N9" s="674">
        <v>-140000</v>
      </c>
      <c r="O9" s="673">
        <v>-140000</v>
      </c>
      <c r="P9" s="666">
        <v>-140000</v>
      </c>
      <c r="Q9" s="666">
        <v>-170000</v>
      </c>
      <c r="R9" s="666">
        <v>-170000</v>
      </c>
      <c r="S9" s="674">
        <v>-170000</v>
      </c>
    </row>
    <row r="10" spans="1:19" x14ac:dyDescent="0.25">
      <c r="C10" s="666"/>
      <c r="D10" s="666"/>
      <c r="E10" s="673"/>
      <c r="F10" s="666"/>
      <c r="G10" s="666"/>
      <c r="H10" s="666"/>
      <c r="I10" s="674"/>
      <c r="J10" s="673"/>
      <c r="K10" s="666"/>
      <c r="L10" s="666"/>
      <c r="M10" s="666"/>
      <c r="N10" s="674"/>
      <c r="O10" s="673"/>
      <c r="P10" s="666"/>
      <c r="Q10" s="666"/>
      <c r="R10" s="666"/>
      <c r="S10" s="674"/>
    </row>
    <row r="11" spans="1:19" x14ac:dyDescent="0.25">
      <c r="B11" t="s">
        <v>293</v>
      </c>
      <c r="C11" s="666">
        <v>-167075</v>
      </c>
      <c r="D11" s="666">
        <v>-252198</v>
      </c>
      <c r="E11" s="673">
        <v>-345763</v>
      </c>
      <c r="F11" s="666">
        <v>-344542</v>
      </c>
      <c r="G11" s="666">
        <v>-285000</v>
      </c>
      <c r="H11" s="666">
        <v>-285000</v>
      </c>
      <c r="I11" s="674">
        <v>-285000</v>
      </c>
      <c r="J11" s="673">
        <v>-310000</v>
      </c>
      <c r="K11" s="666">
        <v>-310000</v>
      </c>
      <c r="L11" s="666">
        <v>-310000</v>
      </c>
      <c r="M11" s="666">
        <v>-310000</v>
      </c>
      <c r="N11" s="674">
        <v>-310000</v>
      </c>
      <c r="O11" s="673">
        <v>-335000</v>
      </c>
      <c r="P11" s="666">
        <v>-335000</v>
      </c>
      <c r="Q11" s="666">
        <v>-335000</v>
      </c>
      <c r="R11" s="666">
        <v>-335000</v>
      </c>
      <c r="S11" s="674">
        <v>-335000</v>
      </c>
    </row>
    <row r="12" spans="1:19" x14ac:dyDescent="0.25">
      <c r="C12" s="666"/>
      <c r="D12" s="666"/>
      <c r="E12" s="673"/>
      <c r="F12" s="666"/>
      <c r="G12" s="666"/>
      <c r="H12" s="666"/>
      <c r="I12" s="674"/>
      <c r="J12" s="673"/>
      <c r="K12" s="666"/>
      <c r="L12" s="666"/>
      <c r="M12" s="666"/>
      <c r="N12" s="674"/>
      <c r="O12" s="673"/>
      <c r="P12" s="666"/>
      <c r="Q12" s="666"/>
      <c r="R12" s="666"/>
      <c r="S12" s="674"/>
    </row>
    <row r="13" spans="1:19" x14ac:dyDescent="0.25">
      <c r="B13" t="s">
        <v>315</v>
      </c>
      <c r="C13" s="666">
        <v>0</v>
      </c>
      <c r="D13" s="666">
        <v>0</v>
      </c>
      <c r="E13" s="673">
        <v>-150000</v>
      </c>
      <c r="F13" s="666">
        <v>-150000</v>
      </c>
      <c r="G13" s="666">
        <v>-150000</v>
      </c>
      <c r="H13" s="666">
        <v>-150000</v>
      </c>
      <c r="I13" s="674">
        <v>-150000</v>
      </c>
      <c r="J13" s="673">
        <v>-210000</v>
      </c>
      <c r="K13" s="666">
        <v>-210000</v>
      </c>
      <c r="L13" s="666">
        <v>-210000</v>
      </c>
      <c r="M13" s="666">
        <v>-210000</v>
      </c>
      <c r="N13" s="674">
        <v>-210000</v>
      </c>
      <c r="O13" s="673">
        <v>-210000</v>
      </c>
      <c r="P13" s="666">
        <v>-210000</v>
      </c>
      <c r="Q13" s="666">
        <v>-210000</v>
      </c>
      <c r="R13" s="666">
        <v>-210000</v>
      </c>
      <c r="S13" s="674">
        <v>-210000</v>
      </c>
    </row>
    <row r="14" spans="1:19" ht="15.75" thickBot="1" x14ac:dyDescent="0.3">
      <c r="C14" s="666"/>
      <c r="D14" s="666"/>
      <c r="E14" s="673"/>
      <c r="F14" s="666"/>
      <c r="G14" s="666"/>
      <c r="H14" s="666"/>
      <c r="I14" s="674"/>
      <c r="J14" s="673"/>
      <c r="K14" s="666"/>
      <c r="L14" s="666"/>
      <c r="M14" s="666"/>
      <c r="N14" s="674"/>
      <c r="O14" s="673"/>
      <c r="P14" s="666"/>
      <c r="Q14" s="666"/>
      <c r="R14" s="666"/>
      <c r="S14" s="674"/>
    </row>
    <row r="15" spans="1:19" ht="16.5" thickTop="1" thickBot="1" x14ac:dyDescent="0.3">
      <c r="A15" t="s">
        <v>199</v>
      </c>
      <c r="C15" s="667">
        <v>-192000</v>
      </c>
      <c r="D15" s="667">
        <v>-362000</v>
      </c>
      <c r="E15" s="675">
        <v>-781000</v>
      </c>
      <c r="F15" s="667">
        <v>-820000</v>
      </c>
      <c r="G15" s="667">
        <v>-897500</v>
      </c>
      <c r="H15" s="667">
        <v>-1000000</v>
      </c>
      <c r="I15" s="676">
        <v>-1035000</v>
      </c>
      <c r="J15" s="675">
        <v>-1220000</v>
      </c>
      <c r="K15" s="667">
        <v>-1250000</v>
      </c>
      <c r="L15" s="667">
        <v>-1030000</v>
      </c>
      <c r="M15" s="667">
        <v>-1030000</v>
      </c>
      <c r="N15" s="676">
        <v>-1030000</v>
      </c>
      <c r="O15" s="675">
        <v>-1047500</v>
      </c>
      <c r="P15" s="667">
        <v>-945000</v>
      </c>
      <c r="Q15" s="667">
        <v>-975000</v>
      </c>
      <c r="R15" s="667">
        <v>-975000</v>
      </c>
      <c r="S15" s="676">
        <v>-955000</v>
      </c>
    </row>
    <row r="16" spans="1:19" ht="15.75" thickTop="1" x14ac:dyDescent="0.25">
      <c r="C16" s="666"/>
      <c r="D16" s="666"/>
      <c r="E16" s="666"/>
      <c r="F16" s="666"/>
      <c r="G16" s="666"/>
      <c r="H16" s="666"/>
      <c r="I16" s="666"/>
      <c r="J16" s="666"/>
      <c r="K16" s="666"/>
      <c r="L16" s="666"/>
      <c r="M16" s="666"/>
      <c r="N16" s="666"/>
      <c r="O16" s="666"/>
      <c r="P16" s="666"/>
      <c r="Q16" s="666"/>
      <c r="R16" s="666"/>
      <c r="S16" s="666"/>
    </row>
    <row r="17" spans="1:19" x14ac:dyDescent="0.25">
      <c r="A17" t="s">
        <v>200</v>
      </c>
      <c r="C17" s="666"/>
      <c r="D17" s="666"/>
      <c r="E17" s="666"/>
      <c r="F17" s="666"/>
      <c r="G17" s="666"/>
      <c r="H17" s="666"/>
      <c r="I17" s="666"/>
      <c r="J17" s="666"/>
      <c r="K17" s="666"/>
      <c r="L17" s="666"/>
      <c r="M17" s="666"/>
      <c r="N17" s="666"/>
      <c r="O17" s="666"/>
      <c r="P17" s="666"/>
      <c r="Q17" s="666"/>
      <c r="R17" s="666"/>
      <c r="S17" s="666"/>
    </row>
    <row r="18" spans="1:19" ht="15.75" thickBot="1" x14ac:dyDescent="0.3">
      <c r="C18" s="666"/>
      <c r="D18" s="666"/>
      <c r="E18" s="666"/>
      <c r="F18" s="666"/>
      <c r="G18" s="666"/>
      <c r="H18" s="666"/>
      <c r="I18" s="666"/>
      <c r="J18" s="666"/>
      <c r="K18" s="666"/>
      <c r="L18" s="666"/>
      <c r="M18" s="666"/>
      <c r="N18" s="666"/>
      <c r="O18" s="666"/>
      <c r="P18" s="666"/>
      <c r="Q18" s="666"/>
      <c r="R18" s="666"/>
      <c r="S18" s="666"/>
    </row>
    <row r="19" spans="1:19" ht="15.75" thickTop="1" x14ac:dyDescent="0.25">
      <c r="B19" t="s">
        <v>298</v>
      </c>
      <c r="C19" s="666">
        <v>118701.04</v>
      </c>
      <c r="D19" s="666">
        <v>15701.039999999994</v>
      </c>
      <c r="E19" s="677">
        <v>163701.03999999998</v>
      </c>
      <c r="F19" s="678">
        <v>110951.03999999998</v>
      </c>
      <c r="G19" s="678">
        <v>170951.03999999998</v>
      </c>
      <c r="H19" s="678">
        <v>385951.04</v>
      </c>
      <c r="I19" s="679">
        <v>20951.039999999979</v>
      </c>
      <c r="J19" s="677">
        <v>18951.039999999979</v>
      </c>
      <c r="K19" s="678">
        <v>133951.03999999998</v>
      </c>
      <c r="L19" s="678">
        <v>333951.03999999998</v>
      </c>
      <c r="M19" s="678">
        <v>76951.039999999979</v>
      </c>
      <c r="N19" s="679">
        <v>74201.039999999979</v>
      </c>
      <c r="O19" s="677">
        <v>189201.03999999998</v>
      </c>
      <c r="P19" s="678">
        <v>104201.03999999998</v>
      </c>
      <c r="Q19" s="678">
        <v>114201.03999999998</v>
      </c>
      <c r="R19" s="678">
        <v>54201.039999999979</v>
      </c>
      <c r="S19" s="679">
        <v>279201.03999999998</v>
      </c>
    </row>
    <row r="20" spans="1:19" x14ac:dyDescent="0.25">
      <c r="B20" t="s">
        <v>299</v>
      </c>
      <c r="C20" s="666">
        <v>381926</v>
      </c>
      <c r="D20" s="666">
        <v>418926</v>
      </c>
      <c r="E20" s="673">
        <v>493926</v>
      </c>
      <c r="F20" s="666">
        <v>568926</v>
      </c>
      <c r="G20" s="666">
        <v>643926</v>
      </c>
      <c r="H20" s="666">
        <v>718926</v>
      </c>
      <c r="I20" s="674">
        <v>793926</v>
      </c>
      <c r="J20" s="673">
        <v>918926</v>
      </c>
      <c r="K20" s="666">
        <v>43926</v>
      </c>
      <c r="L20" s="666">
        <v>43926</v>
      </c>
      <c r="M20" s="666">
        <v>43926</v>
      </c>
      <c r="N20" s="674">
        <v>43926</v>
      </c>
      <c r="O20" s="673">
        <v>43926</v>
      </c>
      <c r="P20" s="666">
        <v>43926</v>
      </c>
      <c r="Q20" s="666">
        <v>43926</v>
      </c>
      <c r="R20" s="666">
        <v>43926</v>
      </c>
      <c r="S20" s="674">
        <v>43926</v>
      </c>
    </row>
    <row r="21" spans="1:19" x14ac:dyDescent="0.25">
      <c r="B21" t="s">
        <v>300</v>
      </c>
      <c r="C21" s="666">
        <v>14016</v>
      </c>
      <c r="D21" s="666">
        <v>29016</v>
      </c>
      <c r="E21" s="673">
        <v>16</v>
      </c>
      <c r="F21" s="666">
        <v>10016</v>
      </c>
      <c r="G21" s="666">
        <v>20016</v>
      </c>
      <c r="H21" s="666">
        <v>30016</v>
      </c>
      <c r="I21" s="674">
        <v>40016</v>
      </c>
      <c r="J21" s="673">
        <v>50016</v>
      </c>
      <c r="K21" s="666">
        <v>60016</v>
      </c>
      <c r="L21" s="666">
        <v>70016</v>
      </c>
      <c r="M21" s="666">
        <v>80016</v>
      </c>
      <c r="N21" s="674">
        <v>90016</v>
      </c>
      <c r="O21" s="673">
        <v>110016</v>
      </c>
      <c r="P21" s="666">
        <v>130016</v>
      </c>
      <c r="Q21" s="666">
        <v>150016</v>
      </c>
      <c r="R21" s="666">
        <v>170016</v>
      </c>
      <c r="S21" s="674">
        <v>190016</v>
      </c>
    </row>
    <row r="22" spans="1:19" x14ac:dyDescent="0.25">
      <c r="C22" s="666"/>
      <c r="D22" s="666"/>
      <c r="E22" s="673"/>
      <c r="F22" s="666"/>
      <c r="G22" s="666"/>
      <c r="H22" s="666"/>
      <c r="I22" s="674"/>
      <c r="J22" s="673"/>
      <c r="K22" s="666"/>
      <c r="L22" s="666"/>
      <c r="M22" s="666"/>
      <c r="N22" s="674"/>
      <c r="O22" s="673"/>
      <c r="P22" s="666"/>
      <c r="Q22" s="666"/>
      <c r="R22" s="666"/>
      <c r="S22" s="674"/>
    </row>
    <row r="23" spans="1:19" x14ac:dyDescent="0.25">
      <c r="B23" t="s">
        <v>301</v>
      </c>
      <c r="C23" s="666">
        <v>40000</v>
      </c>
      <c r="D23" s="666">
        <v>53750</v>
      </c>
      <c r="E23" s="673">
        <v>87500</v>
      </c>
      <c r="F23" s="666">
        <v>104650</v>
      </c>
      <c r="G23" s="666">
        <v>121800</v>
      </c>
      <c r="H23" s="666">
        <v>155200</v>
      </c>
      <c r="I23" s="674">
        <v>188600</v>
      </c>
      <c r="J23" s="673">
        <v>263600</v>
      </c>
      <c r="K23" s="666">
        <v>338600</v>
      </c>
      <c r="L23" s="666">
        <v>413600</v>
      </c>
      <c r="M23" s="666">
        <v>488600</v>
      </c>
      <c r="N23" s="674">
        <v>563600</v>
      </c>
      <c r="O23" s="673">
        <v>663600</v>
      </c>
      <c r="P23" s="666">
        <v>0</v>
      </c>
      <c r="Q23" s="666">
        <v>0</v>
      </c>
      <c r="R23" s="666">
        <v>0</v>
      </c>
      <c r="S23" s="674">
        <v>0</v>
      </c>
    </row>
    <row r="24" spans="1:19" x14ac:dyDescent="0.25">
      <c r="C24" s="666"/>
      <c r="D24" s="666"/>
      <c r="E24" s="673"/>
      <c r="F24" s="666"/>
      <c r="G24" s="666"/>
      <c r="H24" s="666"/>
      <c r="I24" s="674"/>
      <c r="J24" s="673"/>
      <c r="K24" s="666"/>
      <c r="L24" s="666"/>
      <c r="M24" s="666"/>
      <c r="N24" s="674"/>
      <c r="O24" s="673"/>
      <c r="P24" s="666"/>
      <c r="Q24" s="666"/>
      <c r="R24" s="666"/>
      <c r="S24" s="674"/>
    </row>
    <row r="25" spans="1:19" x14ac:dyDescent="0.25">
      <c r="B25" t="s">
        <v>304</v>
      </c>
      <c r="C25" s="666">
        <v>17783</v>
      </c>
      <c r="D25" s="666">
        <v>57783</v>
      </c>
      <c r="E25" s="673">
        <v>68033</v>
      </c>
      <c r="F25" s="666">
        <v>30033</v>
      </c>
      <c r="G25" s="666">
        <v>58533</v>
      </c>
      <c r="H25" s="666">
        <v>20533</v>
      </c>
      <c r="I25" s="674">
        <v>61533</v>
      </c>
      <c r="J25" s="673">
        <v>23533</v>
      </c>
      <c r="K25" s="666">
        <v>56533</v>
      </c>
      <c r="L25" s="666">
        <v>12533</v>
      </c>
      <c r="M25" s="666">
        <v>60533</v>
      </c>
      <c r="N25" s="674">
        <v>16533</v>
      </c>
      <c r="O25" s="673">
        <v>47033</v>
      </c>
      <c r="P25" s="666">
        <v>3033</v>
      </c>
      <c r="Q25" s="666">
        <v>68533</v>
      </c>
      <c r="R25" s="666">
        <v>33533</v>
      </c>
      <c r="S25" s="674">
        <v>79033</v>
      </c>
    </row>
    <row r="26" spans="1:19" x14ac:dyDescent="0.25">
      <c r="C26" s="666"/>
      <c r="D26" s="666"/>
      <c r="E26" s="673"/>
      <c r="F26" s="666"/>
      <c r="G26" s="666"/>
      <c r="H26" s="666"/>
      <c r="I26" s="674"/>
      <c r="J26" s="673"/>
      <c r="K26" s="666"/>
      <c r="L26" s="666"/>
      <c r="M26" s="666"/>
      <c r="N26" s="674"/>
      <c r="O26" s="673"/>
      <c r="P26" s="666"/>
      <c r="Q26" s="666"/>
      <c r="R26" s="666"/>
      <c r="S26" s="674"/>
    </row>
    <row r="27" spans="1:19" x14ac:dyDescent="0.25">
      <c r="B27" t="s">
        <v>302</v>
      </c>
      <c r="C27" s="666">
        <v>208233.33</v>
      </c>
      <c r="D27" s="666">
        <v>328233.32999999996</v>
      </c>
      <c r="E27" s="673">
        <v>311003.32999999996</v>
      </c>
      <c r="F27" s="666">
        <v>561003.32999999996</v>
      </c>
      <c r="G27" s="666">
        <v>21003.329999999958</v>
      </c>
      <c r="H27" s="666">
        <v>271003.32999999996</v>
      </c>
      <c r="I27" s="674">
        <v>121003.32999999996</v>
      </c>
      <c r="J27" s="673">
        <v>396003.32999999996</v>
      </c>
      <c r="K27" s="666">
        <v>151003.32999999996</v>
      </c>
      <c r="L27" s="666">
        <v>426003.32999999996</v>
      </c>
      <c r="M27" s="666">
        <v>701003.33</v>
      </c>
      <c r="N27" s="674">
        <v>976003.33</v>
      </c>
      <c r="O27" s="673">
        <v>76003.329999999958</v>
      </c>
      <c r="P27" s="666">
        <v>351003.32999999996</v>
      </c>
      <c r="Q27" s="666">
        <v>651003.32999999996</v>
      </c>
      <c r="R27" s="666">
        <v>51003.329999999958</v>
      </c>
      <c r="S27" s="674">
        <v>351003.32999999996</v>
      </c>
    </row>
    <row r="28" spans="1:19" x14ac:dyDescent="0.25">
      <c r="B28" t="s">
        <v>303</v>
      </c>
      <c r="C28" s="666">
        <v>-40000</v>
      </c>
      <c r="D28" s="666">
        <v>-40000</v>
      </c>
      <c r="E28" s="673">
        <v>-35000</v>
      </c>
      <c r="F28" s="666">
        <v>-35000</v>
      </c>
      <c r="G28" s="666">
        <v>-35000</v>
      </c>
      <c r="H28" s="666">
        <v>-35000</v>
      </c>
      <c r="I28" s="674">
        <v>-35000</v>
      </c>
      <c r="J28" s="673">
        <v>-35000</v>
      </c>
      <c r="K28" s="666">
        <v>-35000</v>
      </c>
      <c r="L28" s="666">
        <v>-35000</v>
      </c>
      <c r="M28" s="666">
        <v>-35000</v>
      </c>
      <c r="N28" s="674">
        <v>-35000</v>
      </c>
      <c r="O28" s="673">
        <v>-35000</v>
      </c>
      <c r="P28" s="666">
        <v>-35000</v>
      </c>
      <c r="Q28" s="666">
        <v>-35000</v>
      </c>
      <c r="R28" s="666">
        <v>-35000</v>
      </c>
      <c r="S28" s="674">
        <v>-35000</v>
      </c>
    </row>
    <row r="29" spans="1:19" x14ac:dyDescent="0.25">
      <c r="C29" s="666"/>
      <c r="D29" s="666"/>
      <c r="E29" s="673"/>
      <c r="F29" s="666"/>
      <c r="G29" s="666"/>
      <c r="H29" s="666"/>
      <c r="I29" s="674"/>
      <c r="J29" s="673"/>
      <c r="K29" s="666"/>
      <c r="L29" s="666"/>
      <c r="M29" s="666"/>
      <c r="N29" s="674"/>
      <c r="O29" s="673"/>
      <c r="P29" s="666"/>
      <c r="Q29" s="666"/>
      <c r="R29" s="666"/>
      <c r="S29" s="674"/>
    </row>
    <row r="30" spans="1:19" x14ac:dyDescent="0.25">
      <c r="B30" t="s">
        <v>305</v>
      </c>
      <c r="C30" s="666">
        <v>239154</v>
      </c>
      <c r="D30" s="666">
        <v>305127</v>
      </c>
      <c r="E30" s="673">
        <v>251100</v>
      </c>
      <c r="F30" s="666">
        <v>197073</v>
      </c>
      <c r="G30" s="666">
        <v>143046</v>
      </c>
      <c r="H30" s="666">
        <v>89019</v>
      </c>
      <c r="I30" s="674">
        <v>34992</v>
      </c>
      <c r="J30" s="673">
        <v>40965</v>
      </c>
      <c r="K30" s="666">
        <v>46938</v>
      </c>
      <c r="L30" s="666">
        <v>52911</v>
      </c>
      <c r="M30" s="666">
        <v>58884</v>
      </c>
      <c r="N30" s="674">
        <v>64857</v>
      </c>
      <c r="O30" s="673">
        <v>70830</v>
      </c>
      <c r="P30" s="666">
        <v>76803</v>
      </c>
      <c r="Q30" s="666">
        <v>82776</v>
      </c>
      <c r="R30" s="666">
        <v>88749</v>
      </c>
      <c r="S30" s="674">
        <v>94722</v>
      </c>
    </row>
    <row r="31" spans="1:19" ht="15.75" thickBot="1" x14ac:dyDescent="0.3">
      <c r="C31" s="666"/>
      <c r="D31" s="666"/>
      <c r="E31" s="673"/>
      <c r="F31" s="666"/>
      <c r="G31" s="666"/>
      <c r="H31" s="666"/>
      <c r="I31" s="674"/>
      <c r="J31" s="673"/>
      <c r="K31" s="666"/>
      <c r="L31" s="666"/>
      <c r="M31" s="666"/>
      <c r="N31" s="674"/>
      <c r="O31" s="673"/>
      <c r="P31" s="666"/>
      <c r="Q31" s="666"/>
      <c r="R31" s="666"/>
      <c r="S31" s="674"/>
    </row>
    <row r="32" spans="1:19" ht="16.5" thickTop="1" thickBot="1" x14ac:dyDescent="0.3">
      <c r="A32" t="s">
        <v>204</v>
      </c>
      <c r="C32" s="667">
        <v>1022893.37</v>
      </c>
      <c r="D32" s="667">
        <v>1116616.3700000001</v>
      </c>
      <c r="E32" s="675">
        <v>1237859.3700000001</v>
      </c>
      <c r="F32" s="667">
        <v>1407732.37</v>
      </c>
      <c r="G32" s="667">
        <v>1131855.3700000001</v>
      </c>
      <c r="H32" s="667">
        <v>1550728.37</v>
      </c>
      <c r="I32" s="676">
        <v>1189101.3700000001</v>
      </c>
      <c r="J32" s="675">
        <v>1777574.37</v>
      </c>
      <c r="K32" s="667">
        <v>759047.37</v>
      </c>
      <c r="L32" s="667">
        <v>1233520.3700000001</v>
      </c>
      <c r="M32" s="667">
        <v>1442993.37</v>
      </c>
      <c r="N32" s="676">
        <v>1814716.37</v>
      </c>
      <c r="O32" s="675">
        <v>1249189.3700000001</v>
      </c>
      <c r="P32" s="667">
        <v>685062.36999999988</v>
      </c>
      <c r="Q32" s="667">
        <v>1114035.3699999999</v>
      </c>
      <c r="R32" s="667">
        <v>1372508.3699999999</v>
      </c>
      <c r="S32" s="676">
        <v>1096481.3700000001</v>
      </c>
    </row>
    <row r="33" ht="15.75" thickTop="1" x14ac:dyDescent="0.25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11B73-A836-4F92-942A-16759CCCAE41}">
  <dimension ref="A1:Y2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0" sqref="J10"/>
    </sheetView>
  </sheetViews>
  <sheetFormatPr defaultColWidth="9.140625" defaultRowHeight="15.75" x14ac:dyDescent="0.25"/>
  <cols>
    <col min="1" max="1" width="30.28515625" style="41" customWidth="1"/>
    <col min="2" max="2" width="13.5703125" style="41" customWidth="1"/>
    <col min="3" max="3" width="11" style="41" customWidth="1"/>
    <col min="4" max="4" width="12.5703125" style="41" customWidth="1"/>
    <col min="5" max="5" width="28.28515625" style="41" customWidth="1"/>
    <col min="6" max="6" width="11.85546875" style="41" customWidth="1"/>
    <col min="7" max="7" width="26" style="41" customWidth="1"/>
    <col min="8" max="8" width="14" style="41" customWidth="1"/>
    <col min="9" max="9" width="11.85546875" style="41" customWidth="1"/>
    <col min="10" max="13" width="11.7109375" style="41" customWidth="1"/>
    <col min="14" max="14" width="15.140625" style="41" customWidth="1"/>
    <col min="15" max="15" width="15.5703125" style="41" customWidth="1"/>
    <col min="16" max="16" width="16.7109375" style="41" customWidth="1"/>
    <col min="17" max="17" width="16" style="41" customWidth="1"/>
    <col min="18" max="18" width="14.7109375" style="41" customWidth="1"/>
    <col min="19" max="19" width="14" style="41" customWidth="1"/>
    <col min="20" max="20" width="13.5703125" style="41" customWidth="1"/>
    <col min="21" max="21" width="14" style="41" customWidth="1"/>
    <col min="22" max="22" width="14.42578125" style="41" customWidth="1"/>
    <col min="23" max="23" width="15.28515625" style="41" customWidth="1"/>
    <col min="24" max="24" width="11.7109375" style="41" customWidth="1"/>
    <col min="25" max="25" width="13.7109375" style="41" customWidth="1"/>
    <col min="26" max="16384" width="9.140625" style="41"/>
  </cols>
  <sheetData>
    <row r="1" spans="1:25" ht="48.75" thickTop="1" thickBot="1" x14ac:dyDescent="0.3">
      <c r="A1" s="634" t="s">
        <v>313</v>
      </c>
      <c r="B1" s="635" t="s">
        <v>0</v>
      </c>
      <c r="C1" s="635" t="s">
        <v>1</v>
      </c>
      <c r="D1" s="636" t="s">
        <v>2</v>
      </c>
      <c r="E1" s="637" t="s">
        <v>3</v>
      </c>
      <c r="F1" s="638" t="s">
        <v>4</v>
      </c>
      <c r="G1" s="639" t="s">
        <v>5</v>
      </c>
      <c r="H1" s="640" t="s">
        <v>191</v>
      </c>
      <c r="I1" s="637" t="s">
        <v>8</v>
      </c>
      <c r="J1" s="641" t="s">
        <v>9</v>
      </c>
      <c r="K1" s="637" t="s">
        <v>10</v>
      </c>
      <c r="L1" s="637" t="s">
        <v>11</v>
      </c>
      <c r="M1" s="637" t="s">
        <v>12</v>
      </c>
      <c r="N1" s="637" t="s">
        <v>13</v>
      </c>
      <c r="O1" s="637" t="s">
        <v>14</v>
      </c>
      <c r="P1" s="637" t="s">
        <v>15</v>
      </c>
      <c r="Q1" s="637" t="s">
        <v>16</v>
      </c>
      <c r="R1" s="637" t="s">
        <v>17</v>
      </c>
      <c r="S1" s="637" t="s">
        <v>93</v>
      </c>
      <c r="T1" s="637" t="s">
        <v>18</v>
      </c>
      <c r="U1" s="637" t="s">
        <v>19</v>
      </c>
      <c r="V1" s="637" t="s">
        <v>94</v>
      </c>
      <c r="W1" s="637" t="s">
        <v>20</v>
      </c>
      <c r="X1" s="637" t="s">
        <v>219</v>
      </c>
      <c r="Y1" s="637" t="s">
        <v>220</v>
      </c>
    </row>
    <row r="2" spans="1:25" s="28" customFormat="1" ht="18.75" customHeight="1" thickTop="1" x14ac:dyDescent="0.25">
      <c r="A2" s="627"/>
      <c r="B2" s="628"/>
      <c r="C2" s="629"/>
      <c r="D2" s="630"/>
      <c r="E2" s="628"/>
      <c r="F2" s="631"/>
      <c r="G2" s="632"/>
      <c r="H2" s="632"/>
      <c r="I2" s="633"/>
      <c r="J2" s="649"/>
      <c r="K2" s="644"/>
      <c r="L2" s="633"/>
      <c r="M2" s="633"/>
      <c r="N2" s="633"/>
      <c r="O2" s="650"/>
      <c r="P2" s="644"/>
      <c r="Q2" s="633"/>
      <c r="R2" s="633"/>
      <c r="S2" s="633"/>
      <c r="T2" s="153"/>
      <c r="U2" s="644"/>
      <c r="V2" s="102"/>
      <c r="W2" s="102"/>
      <c r="X2" s="102"/>
      <c r="Y2" s="153"/>
    </row>
    <row r="3" spans="1:25" s="28" customFormat="1" x14ac:dyDescent="0.25">
      <c r="A3" s="619" t="s">
        <v>308</v>
      </c>
      <c r="B3" s="620"/>
      <c r="C3" s="621"/>
      <c r="D3" s="622"/>
      <c r="E3" s="620"/>
      <c r="F3" s="623"/>
      <c r="G3" s="623"/>
      <c r="H3" s="623"/>
      <c r="I3" s="626">
        <v>23000</v>
      </c>
      <c r="J3" s="642">
        <v>22000</v>
      </c>
      <c r="K3" s="645">
        <v>22000</v>
      </c>
      <c r="L3" s="626">
        <v>22000</v>
      </c>
      <c r="M3" s="626">
        <v>22000</v>
      </c>
      <c r="N3" s="626">
        <v>22000</v>
      </c>
      <c r="O3" s="646">
        <v>22000</v>
      </c>
      <c r="P3" s="645">
        <v>22000</v>
      </c>
      <c r="Q3" s="626">
        <v>22000</v>
      </c>
      <c r="R3" s="626">
        <v>22000</v>
      </c>
      <c r="S3" s="626">
        <v>22000</v>
      </c>
      <c r="T3" s="646">
        <v>22000</v>
      </c>
      <c r="U3" s="645">
        <v>22000</v>
      </c>
      <c r="V3" s="626">
        <v>22000</v>
      </c>
      <c r="W3" s="626">
        <v>22000</v>
      </c>
      <c r="X3" s="626">
        <v>22000</v>
      </c>
      <c r="Y3" s="646">
        <v>22000</v>
      </c>
    </row>
    <row r="4" spans="1:25" s="28" customFormat="1" x14ac:dyDescent="0.25">
      <c r="A4" s="619"/>
      <c r="B4" s="620"/>
      <c r="C4" s="621"/>
      <c r="D4" s="622"/>
      <c r="E4" s="620"/>
      <c r="F4" s="623"/>
      <c r="G4" s="623"/>
      <c r="H4" s="623"/>
      <c r="I4" s="626"/>
      <c r="J4" s="642"/>
      <c r="K4" s="645"/>
      <c r="L4" s="626"/>
      <c r="M4" s="626"/>
      <c r="N4" s="626"/>
      <c r="O4" s="646"/>
      <c r="P4" s="645"/>
      <c r="Q4" s="626"/>
      <c r="R4" s="626"/>
      <c r="S4" s="626"/>
      <c r="T4" s="646"/>
      <c r="U4" s="645"/>
      <c r="V4" s="626"/>
      <c r="W4" s="626"/>
      <c r="X4" s="626"/>
      <c r="Y4" s="646"/>
    </row>
    <row r="5" spans="1:25" s="28" customFormat="1" x14ac:dyDescent="0.25">
      <c r="A5" s="619" t="s">
        <v>307</v>
      </c>
      <c r="B5" s="620"/>
      <c r="C5" s="621"/>
      <c r="D5" s="622"/>
      <c r="E5" s="620"/>
      <c r="F5" s="623"/>
      <c r="G5" s="623"/>
      <c r="H5" s="623"/>
      <c r="I5" s="626">
        <v>6100</v>
      </c>
      <c r="J5" s="642">
        <v>6100</v>
      </c>
      <c r="K5" s="645">
        <v>6100</v>
      </c>
      <c r="L5" s="626">
        <v>6100</v>
      </c>
      <c r="M5" s="626">
        <v>6100</v>
      </c>
      <c r="N5" s="626">
        <v>6100</v>
      </c>
      <c r="O5" s="646">
        <v>6100</v>
      </c>
      <c r="P5" s="645">
        <v>6100</v>
      </c>
      <c r="Q5" s="626">
        <v>6100</v>
      </c>
      <c r="R5" s="626">
        <v>6100</v>
      </c>
      <c r="S5" s="626">
        <v>6100</v>
      </c>
      <c r="T5" s="646">
        <v>6100</v>
      </c>
      <c r="U5" s="645">
        <v>6100</v>
      </c>
      <c r="V5" s="626">
        <v>6100</v>
      </c>
      <c r="W5" s="626">
        <v>6100</v>
      </c>
      <c r="X5" s="626">
        <v>6100</v>
      </c>
      <c r="Y5" s="646">
        <v>6100</v>
      </c>
    </row>
    <row r="6" spans="1:25" s="28" customFormat="1" x14ac:dyDescent="0.25">
      <c r="A6" s="619"/>
      <c r="B6" s="620"/>
      <c r="C6" s="621"/>
      <c r="D6" s="622"/>
      <c r="E6" s="620"/>
      <c r="F6" s="623"/>
      <c r="G6" s="623"/>
      <c r="H6" s="623"/>
      <c r="I6" s="626"/>
      <c r="J6" s="642"/>
      <c r="K6" s="645"/>
      <c r="L6" s="626"/>
      <c r="M6" s="626"/>
      <c r="N6" s="626"/>
      <c r="O6" s="646"/>
      <c r="P6" s="645"/>
      <c r="Q6" s="626"/>
      <c r="R6" s="626"/>
      <c r="S6" s="626"/>
      <c r="T6" s="646"/>
      <c r="U6" s="645"/>
      <c r="V6" s="626"/>
      <c r="W6" s="626"/>
      <c r="X6" s="626"/>
      <c r="Y6" s="646"/>
    </row>
    <row r="7" spans="1:25" s="28" customFormat="1" x14ac:dyDescent="0.25">
      <c r="A7" s="619" t="s">
        <v>309</v>
      </c>
      <c r="B7" s="620"/>
      <c r="C7" s="621"/>
      <c r="D7" s="622"/>
      <c r="E7" s="620"/>
      <c r="F7" s="623"/>
      <c r="G7" s="623"/>
      <c r="H7" s="623"/>
      <c r="I7" s="626">
        <v>15000</v>
      </c>
      <c r="J7" s="642">
        <v>15000</v>
      </c>
      <c r="K7" s="645">
        <v>15000</v>
      </c>
      <c r="L7" s="626">
        <v>15000</v>
      </c>
      <c r="M7" s="626">
        <v>15000</v>
      </c>
      <c r="N7" s="626">
        <v>15000</v>
      </c>
      <c r="O7" s="646">
        <v>15000</v>
      </c>
      <c r="P7" s="645">
        <v>15000</v>
      </c>
      <c r="Q7" s="626">
        <v>15000</v>
      </c>
      <c r="R7" s="626">
        <v>15000</v>
      </c>
      <c r="S7" s="626">
        <v>15000</v>
      </c>
      <c r="T7" s="646">
        <v>15000</v>
      </c>
      <c r="U7" s="645">
        <v>15000</v>
      </c>
      <c r="V7" s="626">
        <v>15000</v>
      </c>
      <c r="W7" s="626">
        <v>15000</v>
      </c>
      <c r="X7" s="626">
        <v>15000</v>
      </c>
      <c r="Y7" s="646">
        <v>15000</v>
      </c>
    </row>
    <row r="8" spans="1:25" s="28" customFormat="1" x14ac:dyDescent="0.25">
      <c r="A8" s="619"/>
      <c r="B8" s="620"/>
      <c r="C8" s="621"/>
      <c r="D8" s="622"/>
      <c r="E8" s="620"/>
      <c r="F8" s="623"/>
      <c r="G8" s="624"/>
      <c r="H8" s="624"/>
      <c r="I8" s="625"/>
      <c r="J8" s="643"/>
      <c r="K8" s="647"/>
      <c r="L8" s="625"/>
      <c r="M8" s="625"/>
      <c r="N8" s="625"/>
      <c r="O8" s="648"/>
      <c r="P8" s="647"/>
      <c r="Q8" s="625"/>
      <c r="R8" s="625"/>
      <c r="S8" s="625"/>
      <c r="T8" s="648"/>
      <c r="U8" s="35"/>
      <c r="V8" s="625"/>
      <c r="W8" s="12"/>
      <c r="X8" s="12"/>
      <c r="Y8" s="38"/>
    </row>
    <row r="9" spans="1:25" s="28" customFormat="1" x14ac:dyDescent="0.25">
      <c r="A9" s="619" t="s">
        <v>306</v>
      </c>
      <c r="B9" s="620"/>
      <c r="C9" s="621"/>
      <c r="D9" s="622"/>
      <c r="E9" s="620"/>
      <c r="F9" s="623"/>
      <c r="G9" s="624"/>
      <c r="H9" s="624"/>
      <c r="I9" s="625"/>
      <c r="J9" s="643"/>
      <c r="K9" s="647">
        <v>270000</v>
      </c>
      <c r="L9" s="625">
        <v>270000</v>
      </c>
      <c r="M9" s="625">
        <v>270000</v>
      </c>
      <c r="N9" s="625">
        <v>270000</v>
      </c>
      <c r="O9" s="648">
        <v>270000</v>
      </c>
      <c r="P9" s="647">
        <v>270000</v>
      </c>
      <c r="Q9" s="625">
        <v>270000</v>
      </c>
      <c r="R9" s="625">
        <v>270000</v>
      </c>
      <c r="S9" s="625">
        <v>270000</v>
      </c>
      <c r="T9" s="648">
        <v>270000</v>
      </c>
      <c r="U9" s="647">
        <v>270000</v>
      </c>
      <c r="V9" s="625">
        <v>270000</v>
      </c>
      <c r="W9" s="625">
        <v>270000</v>
      </c>
      <c r="X9" s="625">
        <v>270000</v>
      </c>
      <c r="Y9" s="648">
        <v>270000</v>
      </c>
    </row>
    <row r="10" spans="1:25" s="28" customFormat="1" x14ac:dyDescent="0.25">
      <c r="A10" s="619"/>
      <c r="B10" s="620"/>
      <c r="C10" s="621"/>
      <c r="D10" s="622"/>
      <c r="E10" s="620"/>
      <c r="F10" s="623"/>
      <c r="G10" s="624"/>
      <c r="H10" s="624"/>
      <c r="I10" s="625"/>
      <c r="J10" s="643"/>
      <c r="K10" s="647"/>
      <c r="L10" s="625"/>
      <c r="M10" s="625"/>
      <c r="N10" s="625"/>
      <c r="O10" s="648"/>
      <c r="P10" s="647"/>
      <c r="Q10" s="625"/>
      <c r="R10" s="625"/>
      <c r="S10" s="625"/>
      <c r="T10" s="38"/>
      <c r="U10" s="647"/>
      <c r="V10" s="12"/>
      <c r="W10" s="12"/>
      <c r="X10" s="12"/>
      <c r="Y10" s="38"/>
    </row>
    <row r="11" spans="1:25" s="28" customFormat="1" ht="30.75" thickBot="1" x14ac:dyDescent="0.3">
      <c r="A11" s="651" t="s">
        <v>310</v>
      </c>
      <c r="B11" s="652"/>
      <c r="C11" s="653"/>
      <c r="D11" s="654"/>
      <c r="E11" s="652"/>
      <c r="F11" s="655"/>
      <c r="G11" s="656"/>
      <c r="H11" s="656"/>
      <c r="I11" s="657">
        <v>257600</v>
      </c>
      <c r="J11" s="658"/>
      <c r="K11" s="659"/>
      <c r="L11" s="657"/>
      <c r="M11" s="657"/>
      <c r="N11" s="657"/>
      <c r="O11" s="660"/>
      <c r="P11" s="659"/>
      <c r="Q11" s="657"/>
      <c r="R11" s="657"/>
      <c r="S11" s="657"/>
      <c r="T11" s="287"/>
      <c r="U11" s="659"/>
      <c r="V11" s="116"/>
      <c r="W11" s="116"/>
      <c r="X11" s="116"/>
      <c r="Y11" s="287"/>
    </row>
    <row r="12" spans="1:25" s="23" customFormat="1" ht="17.25" thickTop="1" thickBot="1" x14ac:dyDescent="0.3">
      <c r="A12" s="601" t="s">
        <v>311</v>
      </c>
      <c r="B12" s="602"/>
      <c r="C12" s="603"/>
      <c r="D12" s="603"/>
      <c r="E12" s="603"/>
      <c r="F12" s="603"/>
      <c r="G12" s="603"/>
      <c r="H12" s="603"/>
      <c r="I12" s="389">
        <f>-SUM(I2:I11)</f>
        <v>-301700</v>
      </c>
      <c r="J12" s="388">
        <v>-43100</v>
      </c>
      <c r="K12" s="421">
        <v>-163100</v>
      </c>
      <c r="L12" s="389">
        <v>-163100</v>
      </c>
      <c r="M12" s="389">
        <v>-163100</v>
      </c>
      <c r="N12" s="389">
        <v>-163100</v>
      </c>
      <c r="O12" s="531">
        <v>-163100</v>
      </c>
      <c r="P12" s="421">
        <v>-103100</v>
      </c>
      <c r="Q12" s="389">
        <v>-103100</v>
      </c>
      <c r="R12" s="389">
        <v>-103100</v>
      </c>
      <c r="S12" s="389">
        <v>-103100</v>
      </c>
      <c r="T12" s="531">
        <v>-103100</v>
      </c>
      <c r="U12" s="421">
        <v>-103100</v>
      </c>
      <c r="V12" s="389">
        <v>-103100</v>
      </c>
      <c r="W12" s="389">
        <v>-103100</v>
      </c>
      <c r="X12" s="389">
        <v>-103100</v>
      </c>
      <c r="Y12" s="531">
        <v>-103100</v>
      </c>
    </row>
    <row r="13" spans="1:25" s="20" customFormat="1" ht="16.5" thickTop="1" x14ac:dyDescent="0.25">
      <c r="A13" s="604"/>
      <c r="B13" s="605"/>
      <c r="C13" s="605"/>
      <c r="D13" s="606"/>
      <c r="E13" s="607"/>
      <c r="F13" s="59"/>
      <c r="G13" s="608"/>
      <c r="H13" s="609"/>
      <c r="I13" s="596"/>
      <c r="J13" s="597"/>
      <c r="K13" s="598"/>
      <c r="L13" s="125"/>
      <c r="M13" s="125"/>
      <c r="N13" s="125"/>
      <c r="O13" s="326"/>
      <c r="P13" s="327"/>
      <c r="Q13" s="328"/>
      <c r="R13" s="328"/>
      <c r="S13" s="328"/>
      <c r="T13" s="326"/>
      <c r="U13" s="327"/>
      <c r="V13" s="328"/>
      <c r="W13" s="328"/>
      <c r="X13" s="328"/>
      <c r="Y13" s="326"/>
    </row>
    <row r="14" spans="1:25" s="25" customFormat="1" x14ac:dyDescent="0.25">
      <c r="A14" s="268" t="s">
        <v>100</v>
      </c>
      <c r="B14" s="610"/>
      <c r="C14" s="269"/>
      <c r="D14" s="269"/>
      <c r="E14" s="269"/>
      <c r="F14" s="269"/>
      <c r="G14" s="269"/>
      <c r="H14" s="269"/>
      <c r="I14" s="16">
        <f>SUM(I2:I13)</f>
        <v>0</v>
      </c>
      <c r="J14" s="27">
        <f t="shared" ref="J14:Y14" si="0">SUM(J2:J13)</f>
        <v>0</v>
      </c>
      <c r="K14" s="199">
        <f t="shared" si="0"/>
        <v>150000</v>
      </c>
      <c r="L14" s="16">
        <f t="shared" si="0"/>
        <v>150000</v>
      </c>
      <c r="M14" s="16">
        <f t="shared" si="0"/>
        <v>150000</v>
      </c>
      <c r="N14" s="16">
        <f t="shared" si="0"/>
        <v>150000</v>
      </c>
      <c r="O14" s="36">
        <f t="shared" si="0"/>
        <v>150000</v>
      </c>
      <c r="P14" s="199">
        <f t="shared" si="0"/>
        <v>210000</v>
      </c>
      <c r="Q14" s="16">
        <f t="shared" si="0"/>
        <v>210000</v>
      </c>
      <c r="R14" s="16">
        <f t="shared" si="0"/>
        <v>210000</v>
      </c>
      <c r="S14" s="16">
        <f t="shared" si="0"/>
        <v>210000</v>
      </c>
      <c r="T14" s="36">
        <f t="shared" si="0"/>
        <v>210000</v>
      </c>
      <c r="U14" s="199">
        <f t="shared" si="0"/>
        <v>210000</v>
      </c>
      <c r="V14" s="16">
        <f t="shared" si="0"/>
        <v>210000</v>
      </c>
      <c r="W14" s="16">
        <f t="shared" si="0"/>
        <v>210000</v>
      </c>
      <c r="X14" s="16">
        <f t="shared" si="0"/>
        <v>210000</v>
      </c>
      <c r="Y14" s="36">
        <f t="shared" si="0"/>
        <v>210000</v>
      </c>
    </row>
    <row r="15" spans="1:25" s="23" customFormat="1" x14ac:dyDescent="0.25">
      <c r="A15" s="611" t="s">
        <v>54</v>
      </c>
      <c r="B15" s="612"/>
      <c r="C15" s="613"/>
      <c r="D15" s="613"/>
      <c r="E15" s="613"/>
      <c r="F15" s="613"/>
      <c r="G15" s="613"/>
      <c r="H15" s="613"/>
      <c r="I15" s="16">
        <f t="shared" ref="I15:K15" si="1">-I14</f>
        <v>0</v>
      </c>
      <c r="J15" s="27">
        <f t="shared" si="1"/>
        <v>0</v>
      </c>
      <c r="K15" s="199">
        <f t="shared" si="1"/>
        <v>-150000</v>
      </c>
      <c r="L15" s="16">
        <f>-L14</f>
        <v>-150000</v>
      </c>
      <c r="M15" s="16">
        <f t="shared" ref="M15:Y15" si="2">-M14</f>
        <v>-150000</v>
      </c>
      <c r="N15" s="16">
        <f t="shared" si="2"/>
        <v>-150000</v>
      </c>
      <c r="O15" s="36">
        <f t="shared" si="2"/>
        <v>-150000</v>
      </c>
      <c r="P15" s="199">
        <f t="shared" si="2"/>
        <v>-210000</v>
      </c>
      <c r="Q15" s="16">
        <f t="shared" si="2"/>
        <v>-210000</v>
      </c>
      <c r="R15" s="16">
        <f t="shared" si="2"/>
        <v>-210000</v>
      </c>
      <c r="S15" s="16">
        <f t="shared" si="2"/>
        <v>-210000</v>
      </c>
      <c r="T15" s="36">
        <f t="shared" si="2"/>
        <v>-210000</v>
      </c>
      <c r="U15" s="199">
        <f t="shared" si="2"/>
        <v>-210000</v>
      </c>
      <c r="V15" s="16">
        <f t="shared" si="2"/>
        <v>-210000</v>
      </c>
      <c r="W15" s="16">
        <f t="shared" si="2"/>
        <v>-210000</v>
      </c>
      <c r="X15" s="16">
        <f t="shared" si="2"/>
        <v>-210000</v>
      </c>
      <c r="Y15" s="36">
        <f t="shared" si="2"/>
        <v>-210000</v>
      </c>
    </row>
    <row r="16" spans="1:25" s="23" customFormat="1" ht="16.5" thickBot="1" x14ac:dyDescent="0.3">
      <c r="A16" s="614" t="s">
        <v>52</v>
      </c>
      <c r="B16" s="615"/>
      <c r="C16" s="616"/>
      <c r="D16" s="616"/>
      <c r="E16" s="616"/>
      <c r="F16" s="616"/>
      <c r="G16" s="616"/>
      <c r="H16" s="616"/>
      <c r="I16" s="115">
        <f t="shared" ref="I16:Y16" si="3">SUM(I14:I15)</f>
        <v>0</v>
      </c>
      <c r="J16" s="157">
        <f t="shared" si="3"/>
        <v>0</v>
      </c>
      <c r="K16" s="599">
        <f t="shared" si="3"/>
        <v>0</v>
      </c>
      <c r="L16" s="115">
        <f t="shared" si="3"/>
        <v>0</v>
      </c>
      <c r="M16" s="115">
        <f t="shared" si="3"/>
        <v>0</v>
      </c>
      <c r="N16" s="115">
        <f t="shared" si="3"/>
        <v>0</v>
      </c>
      <c r="O16" s="117">
        <f t="shared" si="3"/>
        <v>0</v>
      </c>
      <c r="P16" s="599">
        <f t="shared" si="3"/>
        <v>0</v>
      </c>
      <c r="Q16" s="115">
        <f t="shared" si="3"/>
        <v>0</v>
      </c>
      <c r="R16" s="115">
        <f t="shared" si="3"/>
        <v>0</v>
      </c>
      <c r="S16" s="115">
        <f t="shared" si="3"/>
        <v>0</v>
      </c>
      <c r="T16" s="117">
        <f t="shared" si="3"/>
        <v>0</v>
      </c>
      <c r="U16" s="599">
        <f t="shared" si="3"/>
        <v>0</v>
      </c>
      <c r="V16" s="115">
        <f t="shared" si="3"/>
        <v>0</v>
      </c>
      <c r="W16" s="115">
        <f t="shared" si="3"/>
        <v>0</v>
      </c>
      <c r="X16" s="115">
        <f t="shared" si="3"/>
        <v>0</v>
      </c>
      <c r="Y16" s="117">
        <f t="shared" si="3"/>
        <v>0</v>
      </c>
    </row>
    <row r="17" spans="1:25" s="25" customFormat="1" ht="17.25" thickTop="1" thickBot="1" x14ac:dyDescent="0.3">
      <c r="A17" s="617" t="s">
        <v>51</v>
      </c>
      <c r="B17" s="618"/>
      <c r="C17" s="617"/>
      <c r="D17" s="617"/>
      <c r="E17" s="617"/>
      <c r="F17" s="270"/>
      <c r="G17" s="270"/>
      <c r="H17" s="270"/>
      <c r="I17" s="146">
        <f>I15</f>
        <v>0</v>
      </c>
      <c r="J17" s="193">
        <f t="shared" ref="J17:Y17" si="4">J15</f>
        <v>0</v>
      </c>
      <c r="K17" s="158">
        <f t="shared" si="4"/>
        <v>-150000</v>
      </c>
      <c r="L17" s="146">
        <f t="shared" si="4"/>
        <v>-150000</v>
      </c>
      <c r="M17" s="146">
        <f t="shared" si="4"/>
        <v>-150000</v>
      </c>
      <c r="N17" s="146">
        <f t="shared" si="4"/>
        <v>-150000</v>
      </c>
      <c r="O17" s="147">
        <f t="shared" si="4"/>
        <v>-150000</v>
      </c>
      <c r="P17" s="158">
        <f t="shared" si="4"/>
        <v>-210000</v>
      </c>
      <c r="Q17" s="146">
        <f t="shared" si="4"/>
        <v>-210000</v>
      </c>
      <c r="R17" s="146">
        <f t="shared" si="4"/>
        <v>-210000</v>
      </c>
      <c r="S17" s="146">
        <f t="shared" si="4"/>
        <v>-210000</v>
      </c>
      <c r="T17" s="147">
        <f t="shared" si="4"/>
        <v>-210000</v>
      </c>
      <c r="U17" s="158">
        <f t="shared" si="4"/>
        <v>-210000</v>
      </c>
      <c r="V17" s="146">
        <f t="shared" si="4"/>
        <v>-210000</v>
      </c>
      <c r="W17" s="146">
        <f t="shared" si="4"/>
        <v>-210000</v>
      </c>
      <c r="X17" s="146">
        <f t="shared" si="4"/>
        <v>-210000</v>
      </c>
      <c r="Y17" s="147">
        <f t="shared" si="4"/>
        <v>-210000</v>
      </c>
    </row>
    <row r="18" spans="1:25" s="23" customFormat="1" ht="16.5" thickTop="1" x14ac:dyDescent="0.25">
      <c r="A18" s="14"/>
      <c r="B18" s="67"/>
      <c r="I18" s="101"/>
      <c r="J18" s="198"/>
      <c r="K18" s="200"/>
      <c r="L18" s="101"/>
      <c r="M18" s="102"/>
      <c r="N18" s="102"/>
      <c r="O18" s="103"/>
      <c r="P18" s="182"/>
      <c r="Q18" s="102"/>
      <c r="R18" s="102"/>
      <c r="S18" s="102"/>
      <c r="T18" s="153"/>
      <c r="U18" s="182"/>
      <c r="V18" s="102"/>
      <c r="W18" s="102"/>
      <c r="X18" s="102"/>
      <c r="Y18" s="153"/>
    </row>
    <row r="19" spans="1:25" s="23" customFormat="1" ht="16.5" thickBot="1" x14ac:dyDescent="0.3">
      <c r="A19" s="14" t="s">
        <v>312</v>
      </c>
      <c r="B19" s="67"/>
      <c r="I19" s="115">
        <v>-109073</v>
      </c>
      <c r="J19" s="157">
        <v>-109073</v>
      </c>
      <c r="K19" s="599">
        <v>-109073</v>
      </c>
      <c r="L19" s="115">
        <v>-109073</v>
      </c>
      <c r="M19" s="115">
        <v>-109073</v>
      </c>
      <c r="N19" s="115">
        <v>-109073</v>
      </c>
      <c r="O19" s="117">
        <v>-109073</v>
      </c>
      <c r="P19" s="599">
        <v>-109073</v>
      </c>
      <c r="Q19" s="115">
        <v>-109073</v>
      </c>
      <c r="R19" s="115">
        <v>-109073</v>
      </c>
      <c r="S19" s="115">
        <v>-109073</v>
      </c>
      <c r="T19" s="117">
        <v>-109073</v>
      </c>
      <c r="U19" s="599">
        <v>-109073</v>
      </c>
      <c r="V19" s="115">
        <v>-109073</v>
      </c>
      <c r="W19" s="115">
        <v>-109073</v>
      </c>
      <c r="X19" s="115">
        <v>-109073</v>
      </c>
      <c r="Y19" s="117">
        <v>-109073</v>
      </c>
    </row>
    <row r="20" spans="1:25" s="25" customFormat="1" ht="17.25" thickTop="1" thickBot="1" x14ac:dyDescent="0.3">
      <c r="A20" s="422" t="s">
        <v>194</v>
      </c>
      <c r="B20" s="600"/>
      <c r="C20" s="389"/>
      <c r="D20" s="389"/>
      <c r="E20" s="389"/>
      <c r="F20" s="389"/>
      <c r="G20" s="389"/>
      <c r="H20" s="388">
        <v>430781</v>
      </c>
      <c r="I20" s="389">
        <f>SUM(H20+I12-I19)</f>
        <v>238154</v>
      </c>
      <c r="J20" s="388">
        <f>SUM(I20+J12-J19)</f>
        <v>304127</v>
      </c>
      <c r="K20" s="421">
        <f t="shared" ref="K20:Y20" si="5">SUM(J20+K12-K19)</f>
        <v>250100</v>
      </c>
      <c r="L20" s="389">
        <f t="shared" si="5"/>
        <v>196073</v>
      </c>
      <c r="M20" s="389">
        <f t="shared" si="5"/>
        <v>142046</v>
      </c>
      <c r="N20" s="389">
        <f t="shared" si="5"/>
        <v>88019</v>
      </c>
      <c r="O20" s="531">
        <f t="shared" si="5"/>
        <v>33992</v>
      </c>
      <c r="P20" s="421">
        <f t="shared" si="5"/>
        <v>39965</v>
      </c>
      <c r="Q20" s="389">
        <f t="shared" si="5"/>
        <v>45938</v>
      </c>
      <c r="R20" s="389">
        <f t="shared" si="5"/>
        <v>51911</v>
      </c>
      <c r="S20" s="389">
        <f t="shared" si="5"/>
        <v>57884</v>
      </c>
      <c r="T20" s="531">
        <f t="shared" si="5"/>
        <v>63857</v>
      </c>
      <c r="U20" s="421">
        <f t="shared" si="5"/>
        <v>69830</v>
      </c>
      <c r="V20" s="389">
        <f t="shared" si="5"/>
        <v>75803</v>
      </c>
      <c r="W20" s="389">
        <f t="shared" si="5"/>
        <v>81776</v>
      </c>
      <c r="X20" s="389">
        <f t="shared" si="5"/>
        <v>87749</v>
      </c>
      <c r="Y20" s="531">
        <f t="shared" si="5"/>
        <v>93722</v>
      </c>
    </row>
    <row r="21" spans="1:25" ht="16.5" thickTop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4F459-407C-4B26-BADE-E4433808A3F6}">
  <sheetPr>
    <pageSetUpPr fitToPage="1"/>
  </sheetPr>
  <dimension ref="A1:Y2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7" sqref="I27"/>
    </sheetView>
  </sheetViews>
  <sheetFormatPr defaultColWidth="9.140625" defaultRowHeight="15.75" x14ac:dyDescent="0.25"/>
  <cols>
    <col min="1" max="1" width="23.85546875" style="41" customWidth="1"/>
    <col min="2" max="2" width="13.42578125" style="41" customWidth="1"/>
    <col min="3" max="3" width="11" style="41" customWidth="1"/>
    <col min="4" max="4" width="13" style="41" customWidth="1"/>
    <col min="5" max="5" width="29.5703125" style="41" customWidth="1"/>
    <col min="6" max="6" width="19.85546875" style="41" customWidth="1"/>
    <col min="7" max="7" width="16" style="41" customWidth="1"/>
    <col min="8" max="12" width="11.7109375" style="41" customWidth="1"/>
    <col min="13" max="25" width="10.28515625" style="41" bestFit="1" customWidth="1"/>
    <col min="26" max="16384" width="9.140625" style="41"/>
  </cols>
  <sheetData>
    <row r="1" spans="1:25" ht="48.75" thickTop="1" thickBot="1" x14ac:dyDescent="0.3">
      <c r="A1" s="78" t="s">
        <v>215</v>
      </c>
      <c r="B1" s="79" t="s">
        <v>0</v>
      </c>
      <c r="C1" s="79" t="s">
        <v>1</v>
      </c>
      <c r="D1" s="80" t="s">
        <v>2</v>
      </c>
      <c r="E1" s="81" t="s">
        <v>3</v>
      </c>
      <c r="F1" s="82" t="s">
        <v>4</v>
      </c>
      <c r="G1" s="98" t="s">
        <v>6</v>
      </c>
      <c r="H1" s="83" t="s">
        <v>8</v>
      </c>
      <c r="I1" s="244" t="s">
        <v>9</v>
      </c>
      <c r="J1" s="83" t="s">
        <v>10</v>
      </c>
      <c r="K1" s="83" t="s">
        <v>11</v>
      </c>
      <c r="L1" s="83" t="s">
        <v>12</v>
      </c>
      <c r="M1" s="94" t="s">
        <v>13</v>
      </c>
      <c r="N1" s="83" t="s">
        <v>14</v>
      </c>
      <c r="O1" s="83" t="s">
        <v>15</v>
      </c>
      <c r="P1" s="83" t="s">
        <v>16</v>
      </c>
      <c r="Q1" s="83" t="s">
        <v>17</v>
      </c>
      <c r="R1" s="83" t="s">
        <v>93</v>
      </c>
      <c r="S1" s="83" t="s">
        <v>18</v>
      </c>
      <c r="T1" s="83" t="s">
        <v>19</v>
      </c>
      <c r="U1" s="83" t="s">
        <v>94</v>
      </c>
      <c r="V1" s="83" t="s">
        <v>20</v>
      </c>
      <c r="W1" s="94" t="s">
        <v>219</v>
      </c>
      <c r="X1" s="83" t="s">
        <v>220</v>
      </c>
      <c r="Y1" s="94" t="s">
        <v>221</v>
      </c>
    </row>
    <row r="2" spans="1:25" ht="16.5" thickTop="1" x14ac:dyDescent="0.25">
      <c r="A2" s="177"/>
      <c r="B2" s="84"/>
      <c r="C2" s="85"/>
      <c r="D2" s="86"/>
      <c r="E2" s="87"/>
      <c r="F2" s="88"/>
      <c r="G2" s="90"/>
      <c r="H2" s="89"/>
      <c r="I2" s="245"/>
      <c r="J2" s="250"/>
      <c r="K2" s="89"/>
      <c r="L2" s="89"/>
      <c r="M2" s="92"/>
      <c r="N2" s="178"/>
      <c r="O2" s="256"/>
      <c r="P2" s="92"/>
      <c r="Q2" s="92"/>
      <c r="R2" s="92"/>
      <c r="S2" s="92"/>
      <c r="T2" s="178"/>
      <c r="U2" s="256"/>
      <c r="V2" s="92"/>
      <c r="W2" s="95"/>
      <c r="X2" s="92"/>
      <c r="Y2" s="258"/>
    </row>
    <row r="3" spans="1:25" x14ac:dyDescent="0.25">
      <c r="A3" s="33" t="s">
        <v>127</v>
      </c>
      <c r="B3" s="11">
        <v>2021</v>
      </c>
      <c r="C3" s="11" t="s">
        <v>48</v>
      </c>
      <c r="D3" s="18">
        <v>6</v>
      </c>
      <c r="E3" s="76" t="s">
        <v>128</v>
      </c>
      <c r="F3" s="77">
        <v>3744</v>
      </c>
      <c r="G3" s="91" t="s">
        <v>142</v>
      </c>
      <c r="H3" s="44"/>
      <c r="I3" s="231"/>
      <c r="J3" s="235"/>
      <c r="K3" s="44"/>
      <c r="L3" s="44" t="s">
        <v>23</v>
      </c>
      <c r="M3" s="93">
        <v>7500</v>
      </c>
      <c r="N3" s="172"/>
      <c r="O3" s="239"/>
      <c r="P3" s="93"/>
      <c r="Q3" s="93"/>
      <c r="R3" s="93" t="s">
        <v>23</v>
      </c>
      <c r="S3" s="93">
        <v>10000</v>
      </c>
      <c r="T3" s="172"/>
      <c r="U3" s="239"/>
      <c r="V3" s="93"/>
      <c r="W3" s="96"/>
      <c r="X3" s="93"/>
      <c r="Y3" s="259">
        <v>10000</v>
      </c>
    </row>
    <row r="4" spans="1:25" x14ac:dyDescent="0.25">
      <c r="A4" s="33"/>
      <c r="B4" s="11"/>
      <c r="C4" s="11"/>
      <c r="D4" s="18"/>
      <c r="E4" s="76"/>
      <c r="F4" s="77"/>
      <c r="G4" s="24"/>
      <c r="H4" s="44"/>
      <c r="I4" s="231"/>
      <c r="J4" s="235"/>
      <c r="K4" s="44"/>
      <c r="L4" s="44"/>
      <c r="M4" s="93"/>
      <c r="N4" s="172"/>
      <c r="O4" s="239"/>
      <c r="P4" s="93"/>
      <c r="Q4" s="93"/>
      <c r="R4" s="93"/>
      <c r="S4" s="93"/>
      <c r="T4" s="172"/>
      <c r="U4" s="239"/>
      <c r="V4" s="93"/>
      <c r="W4" s="96"/>
      <c r="X4" s="93"/>
      <c r="Y4" s="259"/>
    </row>
    <row r="5" spans="1:25" x14ac:dyDescent="0.25">
      <c r="A5" s="33" t="s">
        <v>129</v>
      </c>
      <c r="B5" s="11">
        <v>2013</v>
      </c>
      <c r="C5" s="11" t="s">
        <v>137</v>
      </c>
      <c r="D5" s="18">
        <v>6</v>
      </c>
      <c r="E5" s="76" t="s">
        <v>130</v>
      </c>
      <c r="F5" s="77">
        <v>3449</v>
      </c>
      <c r="G5" s="42" t="s">
        <v>142</v>
      </c>
      <c r="H5" s="47"/>
      <c r="I5" s="232">
        <v>5000</v>
      </c>
      <c r="J5" s="236"/>
      <c r="K5" s="47"/>
      <c r="L5" s="47"/>
      <c r="M5" s="93"/>
      <c r="N5" s="172"/>
      <c r="O5" s="239">
        <v>10000</v>
      </c>
      <c r="P5" s="93"/>
      <c r="Q5" s="93"/>
      <c r="R5" s="93"/>
      <c r="S5" s="93"/>
      <c r="T5" s="172"/>
      <c r="U5" s="239">
        <v>10000</v>
      </c>
      <c r="V5" s="93"/>
      <c r="W5" s="96"/>
      <c r="X5" s="93"/>
      <c r="Y5" s="259"/>
    </row>
    <row r="6" spans="1:25" x14ac:dyDescent="0.25">
      <c r="A6" s="33"/>
      <c r="B6" s="11"/>
      <c r="C6" s="11"/>
      <c r="D6" s="18"/>
      <c r="E6" s="76"/>
      <c r="F6" s="77"/>
      <c r="G6" s="43"/>
      <c r="H6" s="47"/>
      <c r="I6" s="232"/>
      <c r="J6" s="236"/>
      <c r="K6" s="47"/>
      <c r="L6" s="47"/>
      <c r="M6" s="93"/>
      <c r="N6" s="172"/>
      <c r="O6" s="239"/>
      <c r="P6" s="93"/>
      <c r="Q6" s="93"/>
      <c r="R6" s="93"/>
      <c r="S6" s="93"/>
      <c r="T6" s="172"/>
      <c r="U6" s="239"/>
      <c r="V6" s="93"/>
      <c r="W6" s="96"/>
      <c r="X6" s="93"/>
      <c r="Y6" s="259"/>
    </row>
    <row r="7" spans="1:25" x14ac:dyDescent="0.25">
      <c r="A7" s="33" t="s">
        <v>131</v>
      </c>
      <c r="B7" s="11"/>
      <c r="C7" s="11"/>
      <c r="D7" s="18">
        <v>6</v>
      </c>
      <c r="E7" s="76" t="s">
        <v>132</v>
      </c>
      <c r="F7" s="77">
        <v>4302</v>
      </c>
      <c r="G7" s="24" t="s">
        <v>142</v>
      </c>
      <c r="H7" s="266">
        <v>7500</v>
      </c>
      <c r="I7" s="231"/>
      <c r="J7" s="235"/>
      <c r="K7" s="266"/>
      <c r="L7" s="44"/>
      <c r="M7" s="93"/>
      <c r="N7" s="172"/>
      <c r="O7" s="239"/>
      <c r="P7" s="93"/>
      <c r="Q7" s="93">
        <v>10000</v>
      </c>
      <c r="R7" s="93"/>
      <c r="S7" s="93"/>
      <c r="T7" s="172"/>
      <c r="U7" s="239"/>
      <c r="V7" s="93"/>
      <c r="W7" s="96">
        <v>10000</v>
      </c>
      <c r="X7" s="93"/>
      <c r="Y7" s="259"/>
    </row>
    <row r="8" spans="1:25" x14ac:dyDescent="0.25">
      <c r="A8" s="33"/>
      <c r="B8" s="11"/>
      <c r="C8" s="11"/>
      <c r="D8" s="18"/>
      <c r="E8" s="76"/>
      <c r="F8" s="77"/>
      <c r="G8" s="24"/>
      <c r="H8" s="44"/>
      <c r="I8" s="231"/>
      <c r="J8" s="235"/>
      <c r="K8" s="44"/>
      <c r="L8" s="44"/>
      <c r="M8" s="93"/>
      <c r="N8" s="172"/>
      <c r="O8" s="239"/>
      <c r="P8" s="93"/>
      <c r="Q8" s="93"/>
      <c r="R8" s="93"/>
      <c r="S8" s="93"/>
      <c r="T8" s="172"/>
      <c r="U8" s="239"/>
      <c r="V8" s="93"/>
      <c r="W8" s="96"/>
      <c r="X8" s="93"/>
      <c r="Y8" s="259"/>
    </row>
    <row r="9" spans="1:25" x14ac:dyDescent="0.25">
      <c r="A9" s="33" t="s">
        <v>133</v>
      </c>
      <c r="B9" s="11">
        <v>2016</v>
      </c>
      <c r="C9" s="11" t="s">
        <v>65</v>
      </c>
      <c r="D9" s="18">
        <v>6</v>
      </c>
      <c r="E9" s="683" t="s">
        <v>138</v>
      </c>
      <c r="F9" s="77">
        <v>7500</v>
      </c>
      <c r="G9" s="24" t="s">
        <v>142</v>
      </c>
      <c r="H9" s="44">
        <v>10000</v>
      </c>
      <c r="I9" s="231"/>
      <c r="J9" s="235"/>
      <c r="K9" s="44"/>
      <c r="L9" s="44"/>
      <c r="M9" s="93"/>
      <c r="N9" s="172">
        <v>15000</v>
      </c>
      <c r="O9" s="239"/>
      <c r="P9" s="93"/>
      <c r="Q9" s="93"/>
      <c r="R9" s="93"/>
      <c r="S9" s="93"/>
      <c r="T9" s="172">
        <v>20000</v>
      </c>
      <c r="U9" s="239"/>
      <c r="V9" s="93"/>
      <c r="W9" s="96"/>
      <c r="X9" s="93"/>
      <c r="Y9" s="259"/>
    </row>
    <row r="10" spans="1:25" x14ac:dyDescent="0.25">
      <c r="A10" s="33"/>
      <c r="B10" s="11"/>
      <c r="C10" s="11"/>
      <c r="D10" s="18"/>
      <c r="E10" s="684"/>
      <c r="F10" s="77"/>
      <c r="G10" s="24"/>
      <c r="H10" s="44"/>
      <c r="I10" s="231"/>
      <c r="J10" s="235"/>
      <c r="K10" s="44"/>
      <c r="L10" s="44"/>
      <c r="M10" s="93"/>
      <c r="N10" s="172"/>
      <c r="O10" s="239"/>
      <c r="P10" s="93"/>
      <c r="Q10" s="93"/>
      <c r="R10" s="93"/>
      <c r="S10" s="93"/>
      <c r="T10" s="172"/>
      <c r="U10" s="239"/>
      <c r="V10" s="93"/>
      <c r="W10" s="96"/>
      <c r="X10" s="93"/>
      <c r="Y10" s="259"/>
    </row>
    <row r="11" spans="1:25" x14ac:dyDescent="0.25">
      <c r="A11" s="33"/>
      <c r="B11" s="11"/>
      <c r="C11" s="11"/>
      <c r="D11" s="18"/>
      <c r="E11" s="76"/>
      <c r="F11" s="77"/>
      <c r="G11" s="24"/>
      <c r="H11" s="44"/>
      <c r="I11" s="231"/>
      <c r="J11" s="235"/>
      <c r="K11" s="44"/>
      <c r="L11" s="44"/>
      <c r="M11" s="93"/>
      <c r="N11" s="172"/>
      <c r="O11" s="239"/>
      <c r="P11" s="93"/>
      <c r="Q11" s="93"/>
      <c r="R11" s="93"/>
      <c r="S11" s="93"/>
      <c r="T11" s="172"/>
      <c r="U11" s="239"/>
      <c r="V11" s="93"/>
      <c r="W11" s="96"/>
      <c r="X11" s="93"/>
      <c r="Y11" s="259"/>
    </row>
    <row r="12" spans="1:25" x14ac:dyDescent="0.25">
      <c r="A12" s="33" t="s">
        <v>134</v>
      </c>
      <c r="B12" s="11"/>
      <c r="C12" s="11"/>
      <c r="D12" s="18">
        <v>4</v>
      </c>
      <c r="E12" s="76" t="s">
        <v>139</v>
      </c>
      <c r="F12" s="77"/>
      <c r="G12" s="24" t="s">
        <v>142</v>
      </c>
      <c r="H12" s="44">
        <v>1500</v>
      </c>
      <c r="I12" s="231">
        <v>3000</v>
      </c>
      <c r="J12" s="235">
        <v>4500</v>
      </c>
      <c r="K12" s="44">
        <v>4500</v>
      </c>
      <c r="L12" s="44">
        <v>2000</v>
      </c>
      <c r="M12" s="93">
        <v>4000</v>
      </c>
      <c r="N12" s="172">
        <v>6000</v>
      </c>
      <c r="O12" s="239">
        <v>6000</v>
      </c>
      <c r="P12" s="93">
        <v>2500</v>
      </c>
      <c r="Q12" s="93">
        <v>5000</v>
      </c>
      <c r="R12" s="93">
        <v>5000</v>
      </c>
      <c r="S12" s="93">
        <v>7500</v>
      </c>
      <c r="T12" s="172">
        <v>3000</v>
      </c>
      <c r="U12" s="239">
        <v>6000</v>
      </c>
      <c r="V12" s="93">
        <v>9000</v>
      </c>
      <c r="W12" s="96">
        <v>6000</v>
      </c>
      <c r="X12" s="93">
        <v>9000</v>
      </c>
      <c r="Y12" s="259">
        <v>6000</v>
      </c>
    </row>
    <row r="13" spans="1:25" x14ac:dyDescent="0.25">
      <c r="A13" s="33"/>
      <c r="B13" s="11"/>
      <c r="C13" s="11"/>
      <c r="D13" s="18"/>
      <c r="E13" s="76"/>
      <c r="F13" s="77"/>
      <c r="G13" s="24"/>
      <c r="H13" s="44"/>
      <c r="I13" s="231"/>
      <c r="J13" s="235"/>
      <c r="K13" s="44"/>
      <c r="L13" s="44"/>
      <c r="M13" s="93"/>
      <c r="N13" s="172"/>
      <c r="O13" s="239"/>
      <c r="P13" s="93"/>
      <c r="Q13" s="93"/>
      <c r="R13" s="93"/>
      <c r="S13" s="93"/>
      <c r="T13" s="172"/>
      <c r="U13" s="239"/>
      <c r="V13" s="93"/>
      <c r="W13" s="96"/>
      <c r="X13" s="93"/>
      <c r="Y13" s="259"/>
    </row>
    <row r="14" spans="1:25" x14ac:dyDescent="0.25">
      <c r="A14" s="33" t="s">
        <v>135</v>
      </c>
      <c r="B14" s="11"/>
      <c r="C14" s="11"/>
      <c r="D14" s="18">
        <v>4</v>
      </c>
      <c r="E14" s="76" t="s">
        <v>140</v>
      </c>
      <c r="F14" s="77"/>
      <c r="G14" s="24" t="s">
        <v>142</v>
      </c>
      <c r="H14" s="44"/>
      <c r="I14" s="231">
        <v>1500</v>
      </c>
      <c r="J14" s="235"/>
      <c r="K14" s="44">
        <v>4500</v>
      </c>
      <c r="L14" s="44"/>
      <c r="M14" s="93">
        <v>1700</v>
      </c>
      <c r="N14" s="172"/>
      <c r="O14" s="239">
        <v>5100</v>
      </c>
      <c r="P14" s="93"/>
      <c r="Q14" s="93">
        <v>1900</v>
      </c>
      <c r="R14" s="93"/>
      <c r="S14" s="93">
        <v>5700</v>
      </c>
      <c r="T14" s="172"/>
      <c r="U14" s="239">
        <v>2100</v>
      </c>
      <c r="V14" s="93"/>
      <c r="W14" s="96">
        <v>2100</v>
      </c>
      <c r="X14" s="93"/>
      <c r="Y14" s="259">
        <v>2100</v>
      </c>
    </row>
    <row r="15" spans="1:25" x14ac:dyDescent="0.25">
      <c r="A15" s="33"/>
      <c r="B15" s="11"/>
      <c r="C15" s="11"/>
      <c r="D15" s="18"/>
      <c r="E15" s="45"/>
      <c r="F15" s="3"/>
      <c r="G15" s="24"/>
      <c r="H15" s="44"/>
      <c r="I15" s="231"/>
      <c r="J15" s="235"/>
      <c r="K15" s="44"/>
      <c r="L15" s="44"/>
      <c r="M15" s="93"/>
      <c r="N15" s="172"/>
      <c r="O15" s="239"/>
      <c r="P15" s="93"/>
      <c r="Q15" s="93"/>
      <c r="R15" s="93"/>
      <c r="S15" s="93"/>
      <c r="T15" s="172"/>
      <c r="U15" s="239"/>
      <c r="V15" s="93"/>
      <c r="W15" s="96"/>
      <c r="X15" s="93"/>
      <c r="Y15" s="259"/>
    </row>
    <row r="16" spans="1:25" ht="16.5" thickBot="1" x14ac:dyDescent="0.3">
      <c r="A16" s="179" t="s">
        <v>141</v>
      </c>
      <c r="B16" s="127"/>
      <c r="C16" s="127"/>
      <c r="D16" s="128">
        <v>15</v>
      </c>
      <c r="E16" s="126"/>
      <c r="F16" s="108"/>
      <c r="G16" s="129" t="s">
        <v>142</v>
      </c>
      <c r="H16" s="241">
        <v>10000</v>
      </c>
      <c r="I16" s="246"/>
      <c r="J16" s="251"/>
      <c r="K16" s="241"/>
      <c r="L16" s="241"/>
      <c r="M16" s="242"/>
      <c r="N16" s="252"/>
      <c r="O16" s="257"/>
      <c r="P16" s="242"/>
      <c r="Q16" s="242"/>
      <c r="R16" s="242"/>
      <c r="S16" s="242"/>
      <c r="T16" s="252"/>
      <c r="U16" s="257"/>
      <c r="V16" s="242"/>
      <c r="W16" s="249"/>
      <c r="X16" s="242"/>
      <c r="Y16" s="260"/>
    </row>
    <row r="17" spans="1:25" ht="16.5" thickTop="1" x14ac:dyDescent="0.25">
      <c r="A17" s="180"/>
      <c r="B17" s="70"/>
      <c r="C17" s="70"/>
      <c r="D17" s="71"/>
      <c r="E17" s="72"/>
      <c r="F17" s="73"/>
      <c r="G17" s="125"/>
      <c r="H17" s="243"/>
      <c r="I17" s="247"/>
      <c r="J17" s="253"/>
      <c r="K17" s="243"/>
      <c r="L17" s="243"/>
      <c r="M17" s="92"/>
      <c r="N17" s="178"/>
      <c r="O17" s="256"/>
      <c r="P17" s="92"/>
      <c r="Q17" s="92"/>
      <c r="R17" s="92"/>
      <c r="S17" s="92"/>
      <c r="T17" s="178"/>
      <c r="U17" s="256"/>
      <c r="V17" s="92"/>
      <c r="W17" s="95"/>
      <c r="X17" s="92"/>
      <c r="Y17" s="258"/>
    </row>
    <row r="18" spans="1:25" s="23" customFormat="1" x14ac:dyDescent="0.25">
      <c r="A18" s="166" t="s">
        <v>50</v>
      </c>
      <c r="B18" s="113"/>
      <c r="C18" s="114"/>
      <c r="D18" s="114"/>
      <c r="E18" s="114"/>
      <c r="F18" s="114"/>
      <c r="G18" s="114"/>
      <c r="H18" s="16">
        <v>-20000</v>
      </c>
      <c r="I18" s="27"/>
      <c r="J18" s="199"/>
      <c r="K18" s="16"/>
      <c r="L18" s="12"/>
      <c r="M18" s="12"/>
      <c r="N18" s="36"/>
      <c r="O18" s="35"/>
      <c r="P18" s="12"/>
      <c r="Q18" s="12"/>
      <c r="R18" s="12"/>
      <c r="S18" s="12"/>
      <c r="T18" s="38"/>
      <c r="U18" s="35"/>
      <c r="V18" s="12"/>
      <c r="W18" s="40"/>
      <c r="X18" s="12"/>
      <c r="Y18" s="261"/>
    </row>
    <row r="19" spans="1:25" s="23" customFormat="1" ht="16.5" thickBot="1" x14ac:dyDescent="0.3">
      <c r="A19" s="181"/>
      <c r="B19" s="131"/>
      <c r="C19" s="132"/>
      <c r="D19" s="132"/>
      <c r="E19" s="132"/>
      <c r="F19" s="132"/>
      <c r="G19" s="132"/>
      <c r="H19" s="240"/>
      <c r="I19" s="228"/>
      <c r="J19" s="254"/>
      <c r="K19" s="240"/>
      <c r="L19" s="202"/>
      <c r="M19" s="202"/>
      <c r="N19" s="168"/>
      <c r="O19" s="201"/>
      <c r="P19" s="202"/>
      <c r="Q19" s="202"/>
      <c r="R19" s="202"/>
      <c r="S19" s="202"/>
      <c r="T19" s="203"/>
      <c r="U19" s="201"/>
      <c r="V19" s="202"/>
      <c r="W19" s="207"/>
      <c r="X19" s="202"/>
      <c r="Y19" s="262"/>
    </row>
    <row r="20" spans="1:25" s="25" customFormat="1" ht="16.5" thickTop="1" x14ac:dyDescent="0.25">
      <c r="A20" s="182" t="s">
        <v>100</v>
      </c>
      <c r="B20" s="130"/>
      <c r="C20" s="101"/>
      <c r="D20" s="101"/>
      <c r="E20" s="101"/>
      <c r="F20" s="101"/>
      <c r="G20" s="101"/>
      <c r="H20" s="101">
        <f t="shared" ref="H20:V20" si="0">SUM(H2:H19)</f>
        <v>9000</v>
      </c>
      <c r="I20" s="198">
        <f t="shared" si="0"/>
        <v>9500</v>
      </c>
      <c r="J20" s="200">
        <f t="shared" si="0"/>
        <v>4500</v>
      </c>
      <c r="K20" s="101">
        <f t="shared" si="0"/>
        <v>9000</v>
      </c>
      <c r="L20" s="103">
        <f t="shared" si="0"/>
        <v>2000</v>
      </c>
      <c r="M20" s="124">
        <f t="shared" si="0"/>
        <v>13200</v>
      </c>
      <c r="N20" s="103">
        <f t="shared" si="0"/>
        <v>21000</v>
      </c>
      <c r="O20" s="200">
        <f t="shared" si="0"/>
        <v>21100</v>
      </c>
      <c r="P20" s="101">
        <f t="shared" si="0"/>
        <v>2500</v>
      </c>
      <c r="Q20" s="101">
        <f t="shared" si="0"/>
        <v>16900</v>
      </c>
      <c r="R20" s="101">
        <f t="shared" si="0"/>
        <v>5000</v>
      </c>
      <c r="S20" s="101">
        <f t="shared" si="0"/>
        <v>23200</v>
      </c>
      <c r="T20" s="103">
        <f t="shared" si="0"/>
        <v>23000</v>
      </c>
      <c r="U20" s="200">
        <f t="shared" si="0"/>
        <v>18100</v>
      </c>
      <c r="V20" s="103">
        <f t="shared" si="0"/>
        <v>9000</v>
      </c>
      <c r="W20" s="124">
        <f t="shared" ref="W20:Y20" si="1">SUM(W2:W19)</f>
        <v>18100</v>
      </c>
      <c r="X20" s="103">
        <f t="shared" si="1"/>
        <v>9000</v>
      </c>
      <c r="Y20" s="263">
        <f t="shared" si="1"/>
        <v>18100</v>
      </c>
    </row>
    <row r="21" spans="1:25" s="23" customFormat="1" x14ac:dyDescent="0.25">
      <c r="A21" s="165" t="s">
        <v>54</v>
      </c>
      <c r="B21" s="21"/>
      <c r="C21" s="22"/>
      <c r="D21" s="22"/>
      <c r="E21" s="22"/>
      <c r="F21" s="22"/>
      <c r="G21" s="22"/>
      <c r="H21" s="16">
        <v>-1500</v>
      </c>
      <c r="I21" s="27">
        <v>-9000</v>
      </c>
      <c r="J21" s="199">
        <v>-4500</v>
      </c>
      <c r="K21" s="16">
        <v>-13500</v>
      </c>
      <c r="L21" s="36">
        <v>-2000</v>
      </c>
      <c r="M21" s="32">
        <v>-10300</v>
      </c>
      <c r="N21" s="36">
        <v>-6000</v>
      </c>
      <c r="O21" s="199">
        <v>-26700</v>
      </c>
      <c r="P21" s="16">
        <v>-2500</v>
      </c>
      <c r="Q21" s="16">
        <v>-11500</v>
      </c>
      <c r="R21" s="16">
        <v>-5000</v>
      </c>
      <c r="S21" s="16">
        <v>-17900</v>
      </c>
      <c r="T21" s="36">
        <v>-3000</v>
      </c>
      <c r="U21" s="199">
        <v>-12800</v>
      </c>
      <c r="V21" s="36">
        <v>-21000</v>
      </c>
      <c r="W21" s="32">
        <v>-12800</v>
      </c>
      <c r="X21" s="36">
        <v>-21000</v>
      </c>
      <c r="Y21" s="264">
        <v>-12800</v>
      </c>
    </row>
    <row r="22" spans="1:25" s="23" customFormat="1" x14ac:dyDescent="0.25">
      <c r="A22" s="165" t="s">
        <v>52</v>
      </c>
      <c r="B22" s="21"/>
      <c r="C22" s="22"/>
      <c r="D22" s="22"/>
      <c r="E22" s="22"/>
      <c r="F22" s="22"/>
      <c r="G22" s="22"/>
      <c r="H22" s="16">
        <f t="shared" ref="H22:V22" si="2">SUM(H20:H21)</f>
        <v>7500</v>
      </c>
      <c r="I22" s="27">
        <f t="shared" si="2"/>
        <v>500</v>
      </c>
      <c r="J22" s="199">
        <f t="shared" si="2"/>
        <v>0</v>
      </c>
      <c r="K22" s="16">
        <f t="shared" si="2"/>
        <v>-4500</v>
      </c>
      <c r="L22" s="36">
        <f t="shared" si="2"/>
        <v>0</v>
      </c>
      <c r="M22" s="32">
        <f t="shared" si="2"/>
        <v>2900</v>
      </c>
      <c r="N22" s="36">
        <f t="shared" si="2"/>
        <v>15000</v>
      </c>
      <c r="O22" s="199">
        <f t="shared" si="2"/>
        <v>-5600</v>
      </c>
      <c r="P22" s="16">
        <f t="shared" si="2"/>
        <v>0</v>
      </c>
      <c r="Q22" s="16">
        <f t="shared" si="2"/>
        <v>5400</v>
      </c>
      <c r="R22" s="16">
        <f t="shared" si="2"/>
        <v>0</v>
      </c>
      <c r="S22" s="16">
        <f t="shared" si="2"/>
        <v>5300</v>
      </c>
      <c r="T22" s="36">
        <f t="shared" si="2"/>
        <v>20000</v>
      </c>
      <c r="U22" s="199">
        <f t="shared" si="2"/>
        <v>5300</v>
      </c>
      <c r="V22" s="36">
        <f t="shared" si="2"/>
        <v>-12000</v>
      </c>
      <c r="W22" s="32">
        <f t="shared" ref="W22:Y22" si="3">SUM(W20:W21)</f>
        <v>5300</v>
      </c>
      <c r="X22" s="36">
        <f t="shared" si="3"/>
        <v>-12000</v>
      </c>
      <c r="Y22" s="264">
        <f t="shared" si="3"/>
        <v>5300</v>
      </c>
    </row>
    <row r="23" spans="1:25" s="25" customFormat="1" ht="16.5" thickBot="1" x14ac:dyDescent="0.3">
      <c r="A23" s="183" t="s">
        <v>51</v>
      </c>
      <c r="B23" s="184"/>
      <c r="C23" s="185"/>
      <c r="D23" s="185"/>
      <c r="E23" s="185"/>
      <c r="F23" s="176"/>
      <c r="G23" s="176"/>
      <c r="H23" s="176">
        <f>H21</f>
        <v>-1500</v>
      </c>
      <c r="I23" s="248">
        <f t="shared" ref="I23:V23" si="4">I21</f>
        <v>-9000</v>
      </c>
      <c r="J23" s="255">
        <f t="shared" si="4"/>
        <v>-4500</v>
      </c>
      <c r="K23" s="176">
        <f t="shared" si="4"/>
        <v>-13500</v>
      </c>
      <c r="L23" s="186">
        <f t="shared" si="4"/>
        <v>-2000</v>
      </c>
      <c r="M23" s="187">
        <f t="shared" si="4"/>
        <v>-10300</v>
      </c>
      <c r="N23" s="186">
        <f t="shared" si="4"/>
        <v>-6000</v>
      </c>
      <c r="O23" s="255">
        <f t="shared" si="4"/>
        <v>-26700</v>
      </c>
      <c r="P23" s="176">
        <f t="shared" si="4"/>
        <v>-2500</v>
      </c>
      <c r="Q23" s="176">
        <f t="shared" si="4"/>
        <v>-11500</v>
      </c>
      <c r="R23" s="176">
        <f t="shared" si="4"/>
        <v>-5000</v>
      </c>
      <c r="S23" s="176">
        <f t="shared" si="4"/>
        <v>-17900</v>
      </c>
      <c r="T23" s="186">
        <f t="shared" si="4"/>
        <v>-3000</v>
      </c>
      <c r="U23" s="255">
        <f t="shared" si="4"/>
        <v>-12800</v>
      </c>
      <c r="V23" s="186">
        <f t="shared" si="4"/>
        <v>-21000</v>
      </c>
      <c r="W23" s="187">
        <f t="shared" ref="W23:Y23" si="5">W21</f>
        <v>-12800</v>
      </c>
      <c r="X23" s="186">
        <f t="shared" si="5"/>
        <v>-21000</v>
      </c>
      <c r="Y23" s="265">
        <f t="shared" si="5"/>
        <v>-12800</v>
      </c>
    </row>
    <row r="24" spans="1:25" s="23" customFormat="1" ht="16.5" thickTop="1" x14ac:dyDescent="0.25">
      <c r="A24" s="14"/>
      <c r="B24" s="67"/>
      <c r="H24" s="25"/>
      <c r="I24" s="25"/>
      <c r="J24" s="25"/>
      <c r="K24" s="25"/>
      <c r="L24" s="28"/>
      <c r="M24" s="28"/>
      <c r="N24" s="25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</sheetData>
  <mergeCells count="1">
    <mergeCell ref="E9:E10"/>
  </mergeCells>
  <pageMargins left="0.7" right="0.7" top="0.75" bottom="0.75" header="0.3" footer="0.3"/>
  <pageSetup scale="42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FB5F6-1647-41BE-BEB2-0E7C298E0D05}">
  <sheetPr>
    <pageSetUpPr fitToPage="1"/>
  </sheetPr>
  <dimension ref="A1:I48"/>
  <sheetViews>
    <sheetView topLeftCell="A22" workbookViewId="0">
      <selection activeCell="G47" sqref="G47"/>
    </sheetView>
  </sheetViews>
  <sheetFormatPr defaultColWidth="9.140625" defaultRowHeight="15.75" x14ac:dyDescent="0.25"/>
  <cols>
    <col min="1" max="1" width="5.42578125" style="41" customWidth="1"/>
    <col min="2" max="2" width="41.85546875" style="41" customWidth="1"/>
    <col min="3" max="3" width="14" style="56" customWidth="1"/>
    <col min="4" max="4" width="12.42578125" style="56" customWidth="1"/>
    <col min="5" max="5" width="16.28515625" style="41" customWidth="1"/>
    <col min="6" max="6" width="18.7109375" style="41" customWidth="1"/>
    <col min="7" max="7" width="17.42578125" style="41" customWidth="1"/>
    <col min="8" max="8" width="16.28515625" style="41" customWidth="1"/>
    <col min="9" max="16384" width="9.140625" style="41"/>
  </cols>
  <sheetData>
    <row r="1" spans="1:8" x14ac:dyDescent="0.25">
      <c r="A1" s="52" t="s">
        <v>212</v>
      </c>
    </row>
    <row r="2" spans="1:8" ht="43.5" customHeight="1" x14ac:dyDescent="0.25">
      <c r="A2" s="52" t="s">
        <v>167</v>
      </c>
      <c r="C2" s="192" t="s">
        <v>211</v>
      </c>
      <c r="D2" s="192" t="s">
        <v>189</v>
      </c>
      <c r="E2" s="52" t="s">
        <v>190</v>
      </c>
    </row>
    <row r="3" spans="1:8" x14ac:dyDescent="0.25">
      <c r="B3" s="52" t="s">
        <v>143</v>
      </c>
      <c r="C3" s="191"/>
      <c r="D3" s="191"/>
      <c r="E3" s="13"/>
      <c r="F3" s="13"/>
      <c r="G3" s="13"/>
      <c r="H3" s="13"/>
    </row>
    <row r="4" spans="1:8" x14ac:dyDescent="0.25">
      <c r="B4" s="41" t="s">
        <v>154</v>
      </c>
      <c r="C4" s="56" t="s">
        <v>174</v>
      </c>
      <c r="E4" s="13">
        <v>29922.18</v>
      </c>
      <c r="F4" s="13"/>
      <c r="G4" s="13"/>
      <c r="H4" s="13"/>
    </row>
    <row r="5" spans="1:8" x14ac:dyDescent="0.25">
      <c r="B5" s="41" t="s">
        <v>156</v>
      </c>
      <c r="C5" s="56" t="s">
        <v>174</v>
      </c>
      <c r="E5" s="13">
        <v>8033.49</v>
      </c>
      <c r="F5" s="13"/>
      <c r="G5" s="13"/>
      <c r="H5" s="13"/>
    </row>
    <row r="6" spans="1:8" x14ac:dyDescent="0.25">
      <c r="B6" s="41" t="s">
        <v>164</v>
      </c>
      <c r="C6" s="191" t="s">
        <v>175</v>
      </c>
      <c r="D6" s="191" t="s">
        <v>9</v>
      </c>
      <c r="E6" s="13">
        <v>10012.61</v>
      </c>
      <c r="F6" s="13"/>
      <c r="G6" s="13"/>
      <c r="H6" s="13"/>
    </row>
    <row r="7" spans="1:8" x14ac:dyDescent="0.25">
      <c r="B7" s="41" t="s">
        <v>158</v>
      </c>
      <c r="C7" s="56" t="s">
        <v>174</v>
      </c>
      <c r="E7" s="13">
        <v>1086.57</v>
      </c>
      <c r="F7" s="13"/>
      <c r="G7" s="13"/>
      <c r="H7" s="13"/>
    </row>
    <row r="8" spans="1:8" x14ac:dyDescent="0.25">
      <c r="B8" s="41" t="s">
        <v>159</v>
      </c>
      <c r="C8" s="56" t="s">
        <v>174</v>
      </c>
      <c r="E8" s="13">
        <v>1754.55</v>
      </c>
      <c r="F8" s="13"/>
      <c r="G8" s="13"/>
      <c r="H8" s="13"/>
    </row>
    <row r="9" spans="1:8" x14ac:dyDescent="0.25">
      <c r="B9" s="41" t="s">
        <v>160</v>
      </c>
      <c r="C9" s="56" t="s">
        <v>174</v>
      </c>
      <c r="E9" s="13">
        <v>2984.26</v>
      </c>
      <c r="F9" s="13"/>
      <c r="G9" s="13"/>
      <c r="H9" s="13"/>
    </row>
    <row r="10" spans="1:8" x14ac:dyDescent="0.25">
      <c r="B10" s="41" t="s">
        <v>163</v>
      </c>
      <c r="C10" s="191" t="s">
        <v>175</v>
      </c>
      <c r="D10" s="191" t="s">
        <v>9</v>
      </c>
      <c r="E10" s="13">
        <v>8654.15</v>
      </c>
      <c r="F10" s="13"/>
      <c r="G10" s="13"/>
      <c r="H10" s="13"/>
    </row>
    <row r="11" spans="1:8" x14ac:dyDescent="0.25">
      <c r="B11" s="41" t="s">
        <v>165</v>
      </c>
      <c r="C11" s="191" t="s">
        <v>175</v>
      </c>
      <c r="D11" s="191" t="s">
        <v>10</v>
      </c>
      <c r="E11" s="13">
        <v>3876.71</v>
      </c>
      <c r="F11" s="13"/>
      <c r="G11" s="13"/>
      <c r="H11" s="13"/>
    </row>
    <row r="12" spans="1:8" x14ac:dyDescent="0.25">
      <c r="B12" s="41" t="s">
        <v>161</v>
      </c>
      <c r="C12" s="56" t="s">
        <v>174</v>
      </c>
      <c r="E12" s="13">
        <v>181.56</v>
      </c>
      <c r="F12" s="13"/>
      <c r="G12" s="13"/>
      <c r="H12" s="13"/>
    </row>
    <row r="13" spans="1:8" ht="16.5" thickBot="1" x14ac:dyDescent="0.3">
      <c r="B13" s="41" t="s">
        <v>162</v>
      </c>
      <c r="C13" s="56" t="s">
        <v>174</v>
      </c>
      <c r="E13" s="13">
        <v>336.9</v>
      </c>
      <c r="F13" s="51">
        <f>SUM(E4:E13)</f>
        <v>66842.98</v>
      </c>
      <c r="G13" s="13"/>
      <c r="H13" s="13"/>
    </row>
    <row r="14" spans="1:8" x14ac:dyDescent="0.25">
      <c r="B14" s="52" t="s">
        <v>146</v>
      </c>
      <c r="C14" s="191"/>
      <c r="D14" s="191"/>
      <c r="E14" s="13"/>
      <c r="F14" s="13"/>
      <c r="G14" s="13"/>
      <c r="H14" s="13"/>
    </row>
    <row r="15" spans="1:8" x14ac:dyDescent="0.25">
      <c r="B15" s="41" t="s">
        <v>147</v>
      </c>
      <c r="C15" s="191" t="s">
        <v>175</v>
      </c>
      <c r="D15" s="191" t="s">
        <v>11</v>
      </c>
      <c r="E15" s="13">
        <v>77100.160000000003</v>
      </c>
      <c r="F15" s="13"/>
      <c r="G15" s="13"/>
      <c r="H15" s="13"/>
    </row>
    <row r="16" spans="1:8" x14ac:dyDescent="0.25">
      <c r="B16" s="41" t="s">
        <v>148</v>
      </c>
      <c r="C16" s="56" t="s">
        <v>174</v>
      </c>
      <c r="E16" s="13">
        <v>5015.45</v>
      </c>
      <c r="F16" s="13"/>
      <c r="G16" s="13"/>
      <c r="H16" s="13"/>
    </row>
    <row r="17" spans="1:8" x14ac:dyDescent="0.25">
      <c r="B17" s="41" t="s">
        <v>152</v>
      </c>
      <c r="C17" s="56" t="s">
        <v>174</v>
      </c>
      <c r="E17" s="13">
        <v>13654.48</v>
      </c>
      <c r="F17" s="13"/>
      <c r="G17" s="13"/>
      <c r="H17" s="13"/>
    </row>
    <row r="18" spans="1:8" ht="16.5" thickBot="1" x14ac:dyDescent="0.3">
      <c r="B18" s="41" t="s">
        <v>149</v>
      </c>
      <c r="C18" s="191" t="s">
        <v>175</v>
      </c>
      <c r="D18" s="191" t="s">
        <v>11</v>
      </c>
      <c r="E18" s="13">
        <v>25047.53</v>
      </c>
      <c r="F18" s="51">
        <f>SUM(E15:E18)</f>
        <v>120817.62</v>
      </c>
      <c r="G18" s="13"/>
      <c r="H18" s="13"/>
    </row>
    <row r="19" spans="1:8" x14ac:dyDescent="0.25">
      <c r="B19" s="52" t="s">
        <v>150</v>
      </c>
      <c r="C19" s="191"/>
      <c r="D19" s="191"/>
      <c r="E19" s="13"/>
      <c r="F19" s="13"/>
      <c r="G19" s="13"/>
      <c r="H19" s="13"/>
    </row>
    <row r="20" spans="1:8" x14ac:dyDescent="0.25">
      <c r="B20" s="41" t="s">
        <v>151</v>
      </c>
      <c r="C20" s="56" t="s">
        <v>174</v>
      </c>
      <c r="E20" s="13">
        <v>1450.6</v>
      </c>
      <c r="F20" s="13"/>
      <c r="G20" s="13"/>
      <c r="H20" s="13"/>
    </row>
    <row r="21" spans="1:8" ht="16.5" thickBot="1" x14ac:dyDescent="0.3">
      <c r="B21" s="41" t="s">
        <v>153</v>
      </c>
      <c r="C21" s="56" t="s">
        <v>174</v>
      </c>
      <c r="E21" s="13">
        <v>5410.97</v>
      </c>
      <c r="F21" s="51">
        <f>SUM(E20:E21)</f>
        <v>6861.57</v>
      </c>
      <c r="G21" s="13"/>
      <c r="H21" s="13"/>
    </row>
    <row r="22" spans="1:8" ht="16.5" thickBot="1" x14ac:dyDescent="0.3">
      <c r="B22" s="52" t="s">
        <v>169</v>
      </c>
      <c r="C22" s="191"/>
      <c r="D22" s="191"/>
      <c r="E22" s="13"/>
      <c r="F22" s="13"/>
      <c r="G22" s="54">
        <f>SUM(F4:F21)</f>
        <v>194522.16999999998</v>
      </c>
      <c r="H22" s="13"/>
    </row>
    <row r="23" spans="1:8" x14ac:dyDescent="0.25">
      <c r="E23" s="13"/>
      <c r="F23" s="13"/>
      <c r="G23" s="13"/>
      <c r="H23" s="13"/>
    </row>
    <row r="24" spans="1:8" x14ac:dyDescent="0.25">
      <c r="A24" s="52" t="s">
        <v>168</v>
      </c>
      <c r="E24" s="13"/>
      <c r="F24" s="13"/>
      <c r="G24" s="13"/>
      <c r="H24" s="13"/>
    </row>
    <row r="25" spans="1:8" x14ac:dyDescent="0.25">
      <c r="B25" s="52" t="s">
        <v>143</v>
      </c>
      <c r="C25" s="191"/>
      <c r="D25" s="191"/>
      <c r="E25" s="13">
        <v>80822.929999999993</v>
      </c>
      <c r="F25" s="13"/>
      <c r="G25" s="13"/>
      <c r="H25" s="13"/>
    </row>
    <row r="26" spans="1:8" x14ac:dyDescent="0.25">
      <c r="B26" s="41" t="s">
        <v>155</v>
      </c>
      <c r="C26" s="56" t="s">
        <v>174</v>
      </c>
      <c r="E26" s="13">
        <v>7023.27</v>
      </c>
      <c r="F26" s="13"/>
      <c r="G26" s="13"/>
      <c r="H26" s="13"/>
    </row>
    <row r="27" spans="1:8" x14ac:dyDescent="0.25">
      <c r="B27" s="41" t="s">
        <v>178</v>
      </c>
      <c r="C27" s="56" t="s">
        <v>175</v>
      </c>
      <c r="D27" s="56" t="s">
        <v>17</v>
      </c>
      <c r="E27" s="13" t="s">
        <v>23</v>
      </c>
      <c r="F27" s="13"/>
      <c r="G27" s="13"/>
      <c r="H27" s="13"/>
    </row>
    <row r="28" spans="1:8" ht="16.5" thickBot="1" x14ac:dyDescent="0.3">
      <c r="B28" s="41" t="s">
        <v>157</v>
      </c>
      <c r="C28" s="56" t="s">
        <v>175</v>
      </c>
      <c r="D28" s="56" t="s">
        <v>17</v>
      </c>
      <c r="E28" s="13">
        <v>181820.39</v>
      </c>
      <c r="F28" s="51">
        <f>SUM(E25:E28)</f>
        <v>269666.59000000003</v>
      </c>
      <c r="H28" s="13"/>
    </row>
    <row r="29" spans="1:8" x14ac:dyDescent="0.25">
      <c r="B29" s="52" t="s">
        <v>144</v>
      </c>
      <c r="C29" s="191"/>
      <c r="D29" s="191"/>
      <c r="E29" s="13"/>
      <c r="F29" s="13"/>
      <c r="G29" s="13"/>
      <c r="H29" s="13"/>
    </row>
    <row r="30" spans="1:8" ht="16.5" thickBot="1" x14ac:dyDescent="0.3">
      <c r="B30" s="41" t="s">
        <v>145</v>
      </c>
      <c r="C30" s="56" t="s">
        <v>174</v>
      </c>
      <c r="E30" s="13">
        <v>17711.080000000002</v>
      </c>
      <c r="F30" s="51">
        <v>17711.080000000002</v>
      </c>
      <c r="H30" s="13"/>
    </row>
    <row r="31" spans="1:8" ht="16.5" thickBot="1" x14ac:dyDescent="0.3">
      <c r="B31" s="52" t="s">
        <v>170</v>
      </c>
      <c r="C31" s="191"/>
      <c r="D31" s="191"/>
      <c r="E31" s="13"/>
      <c r="F31" s="13"/>
      <c r="G31" s="54">
        <f>SUM(F25:F30)</f>
        <v>287377.67000000004</v>
      </c>
      <c r="H31" s="13"/>
    </row>
    <row r="32" spans="1:8" ht="16.5" thickBot="1" x14ac:dyDescent="0.3">
      <c r="B32" s="52" t="s">
        <v>171</v>
      </c>
      <c r="C32" s="191"/>
      <c r="D32" s="191"/>
      <c r="E32" s="13"/>
      <c r="F32" s="53"/>
      <c r="G32" s="55">
        <f>SUM(G4:G31)</f>
        <v>481899.84</v>
      </c>
      <c r="H32" s="13"/>
    </row>
    <row r="33" spans="1:9" ht="16.5" thickTop="1" x14ac:dyDescent="0.25">
      <c r="B33" s="52"/>
      <c r="C33" s="191"/>
      <c r="D33" s="191"/>
      <c r="E33" s="13"/>
      <c r="F33" s="53"/>
      <c r="G33" s="53"/>
      <c r="H33" s="13"/>
    </row>
    <row r="34" spans="1:9" x14ac:dyDescent="0.25">
      <c r="A34" s="52" t="s">
        <v>168</v>
      </c>
      <c r="E34" s="13"/>
      <c r="F34" s="13"/>
      <c r="G34" s="13"/>
      <c r="H34" s="13"/>
    </row>
    <row r="35" spans="1:9" x14ac:dyDescent="0.25">
      <c r="B35" s="52" t="s">
        <v>166</v>
      </c>
      <c r="C35" s="191"/>
      <c r="D35" s="191"/>
      <c r="E35" s="13"/>
      <c r="F35" s="13"/>
      <c r="G35" s="13"/>
      <c r="H35" s="13"/>
    </row>
    <row r="36" spans="1:9" x14ac:dyDescent="0.25">
      <c r="B36" s="41" t="s">
        <v>126</v>
      </c>
      <c r="C36" s="56" t="s">
        <v>175</v>
      </c>
      <c r="D36" s="56" t="s">
        <v>10</v>
      </c>
      <c r="E36" s="13"/>
      <c r="F36" s="13"/>
      <c r="H36" s="13"/>
    </row>
    <row r="37" spans="1:9" x14ac:dyDescent="0.25">
      <c r="B37" s="41" t="s">
        <v>176</v>
      </c>
      <c r="C37" s="56" t="s">
        <v>175</v>
      </c>
      <c r="D37" s="56" t="s">
        <v>11</v>
      </c>
      <c r="E37" s="13"/>
      <c r="F37" s="13"/>
      <c r="H37" s="13"/>
    </row>
    <row r="38" spans="1:9" x14ac:dyDescent="0.25">
      <c r="B38" s="41" t="s">
        <v>177</v>
      </c>
      <c r="C38" s="56" t="s">
        <v>175</v>
      </c>
      <c r="D38" s="56" t="s">
        <v>12</v>
      </c>
      <c r="E38" s="13"/>
      <c r="F38" s="13"/>
      <c r="H38" s="13"/>
    </row>
    <row r="39" spans="1:9" x14ac:dyDescent="0.25">
      <c r="B39" s="41" t="s">
        <v>178</v>
      </c>
      <c r="C39" s="56" t="s">
        <v>175</v>
      </c>
      <c r="D39" s="56" t="s">
        <v>17</v>
      </c>
      <c r="E39" s="13"/>
      <c r="F39" s="13"/>
      <c r="G39" s="13"/>
      <c r="H39" s="13"/>
    </row>
    <row r="40" spans="1:9" x14ac:dyDescent="0.25">
      <c r="B40" s="41" t="s">
        <v>179</v>
      </c>
      <c r="C40" s="56" t="s">
        <v>175</v>
      </c>
      <c r="D40" s="56" t="s">
        <v>17</v>
      </c>
      <c r="E40" s="13"/>
      <c r="F40" s="13"/>
      <c r="G40" s="13"/>
      <c r="H40" s="13"/>
    </row>
    <row r="41" spans="1:9" x14ac:dyDescent="0.25">
      <c r="B41" s="41" t="s">
        <v>180</v>
      </c>
      <c r="C41" s="56" t="s">
        <v>175</v>
      </c>
      <c r="D41" s="56" t="s">
        <v>183</v>
      </c>
      <c r="E41" s="13"/>
      <c r="F41" s="13"/>
      <c r="G41" s="13"/>
      <c r="H41" s="13"/>
    </row>
    <row r="42" spans="1:9" x14ac:dyDescent="0.25">
      <c r="B42" s="41" t="s">
        <v>187</v>
      </c>
      <c r="C42" s="56" t="s">
        <v>175</v>
      </c>
      <c r="D42" s="56" t="s">
        <v>184</v>
      </c>
      <c r="E42" s="13"/>
      <c r="F42" s="13"/>
      <c r="G42" s="13"/>
      <c r="H42" s="13"/>
    </row>
    <row r="43" spans="1:9" x14ac:dyDescent="0.25">
      <c r="B43" s="41" t="s">
        <v>188</v>
      </c>
      <c r="C43" s="56" t="s">
        <v>175</v>
      </c>
      <c r="D43" s="56" t="s">
        <v>185</v>
      </c>
      <c r="E43" s="13"/>
      <c r="F43" s="13"/>
      <c r="G43" s="13"/>
      <c r="H43" s="13"/>
    </row>
    <row r="44" spans="1:9" x14ac:dyDescent="0.25">
      <c r="B44" s="41" t="s">
        <v>181</v>
      </c>
      <c r="C44" s="56" t="s">
        <v>175</v>
      </c>
      <c r="D44" s="56" t="s">
        <v>186</v>
      </c>
      <c r="E44" s="13"/>
      <c r="F44" s="13"/>
      <c r="G44" s="13"/>
      <c r="H44" s="13"/>
    </row>
    <row r="45" spans="1:9" ht="16.5" thickBot="1" x14ac:dyDescent="0.3">
      <c r="B45" s="41" t="s">
        <v>182</v>
      </c>
      <c r="E45" s="13">
        <v>243545.88</v>
      </c>
      <c r="F45" s="51">
        <v>243545.88</v>
      </c>
      <c r="H45" s="13"/>
    </row>
    <row r="46" spans="1:9" ht="16.5" thickBot="1" x14ac:dyDescent="0.3">
      <c r="B46" s="52" t="s">
        <v>173</v>
      </c>
      <c r="C46" s="191"/>
      <c r="D46" s="191"/>
      <c r="E46" s="13"/>
      <c r="F46" s="53"/>
      <c r="G46" s="55">
        <f>F45</f>
        <v>243545.88</v>
      </c>
      <c r="H46" s="13"/>
    </row>
    <row r="47" spans="1:9" ht="17.25" thickTop="1" thickBot="1" x14ac:dyDescent="0.3">
      <c r="B47" s="52" t="s">
        <v>172</v>
      </c>
      <c r="C47" s="191"/>
      <c r="D47" s="191"/>
      <c r="E47" s="13"/>
      <c r="F47" s="13"/>
      <c r="G47" s="55">
        <f>SUM(G32+G46)</f>
        <v>725445.72</v>
      </c>
      <c r="H47" s="13"/>
      <c r="I47" s="13"/>
    </row>
    <row r="48" spans="1:9" ht="16.5" thickTop="1" x14ac:dyDescent="0.25"/>
  </sheetData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FY24 Highway Equipment</vt:lpstr>
      <vt:lpstr>FY24 Highway Infrastructure</vt:lpstr>
      <vt:lpstr>FY24 New Sidewalk Projects</vt:lpstr>
      <vt:lpstr>FY24 Police</vt:lpstr>
      <vt:lpstr>FY24 Fire 15 Capital</vt:lpstr>
      <vt:lpstr>FY24 Fire Capital 16 year plan</vt:lpstr>
      <vt:lpstr>FY24 Fire Capital 20 year plan</vt:lpstr>
      <vt:lpstr>FY24 General Summery</vt:lpstr>
      <vt:lpstr>FY24 Town Centerr</vt:lpstr>
      <vt:lpstr>FY24 Administration</vt:lpstr>
      <vt:lpstr>15 year interest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Finance</cp:lastModifiedBy>
  <cp:lastPrinted>2022-03-03T17:17:53Z</cp:lastPrinted>
  <dcterms:created xsi:type="dcterms:W3CDTF">2022-01-24T14:21:54Z</dcterms:created>
  <dcterms:modified xsi:type="dcterms:W3CDTF">2022-12-12T20:13:21Z</dcterms:modified>
</cp:coreProperties>
</file>