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Agenda &amp; Packet/2025 Agenda and Packets/uu November 10/Packet/Financials/"/>
    </mc:Choice>
  </mc:AlternateContent>
  <xr:revisionPtr revIDLastSave="99" documentId="13_ncr:1_{700DD4C8-B62F-492B-AD43-BE55FE2B282E}" xr6:coauthVersionLast="47" xr6:coauthVersionMax="47" xr10:uidLastSave="{D7CEC413-74F4-4528-BE7E-670C7077D04D}"/>
  <bookViews>
    <workbookView xWindow="-120" yWindow="-120" windowWidth="24240" windowHeight="13020" xr2:uid="{00000000-000D-0000-FFFF-FFFF00000000}"/>
  </bookViews>
  <sheets>
    <sheet name="Tax Revenue" sheetId="3" r:id="rId1"/>
    <sheet name="Delinquent Taxes" sheetId="8" r:id="rId2"/>
    <sheet name="Cash Balance General" sheetId="5" r:id="rId3"/>
    <sheet name="Cash Balance All Accounts" sheetId="9" r:id="rId4"/>
    <sheet name="Reserves" sheetId="4" r:id="rId5"/>
    <sheet name="Unassigned Funds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L8" i="10" l="1"/>
  <c r="K8" i="10"/>
  <c r="J8" i="10"/>
  <c r="I8" i="10"/>
  <c r="H8" i="10"/>
  <c r="G8" i="10"/>
  <c r="F8" i="10"/>
  <c r="E8" i="10"/>
  <c r="D8" i="10"/>
  <c r="C8" i="10"/>
  <c r="K48" i="4"/>
  <c r="J48" i="4"/>
  <c r="I48" i="4"/>
  <c r="H48" i="4"/>
  <c r="G48" i="4"/>
  <c r="F48" i="4"/>
  <c r="E48" i="4"/>
  <c r="D48" i="4"/>
  <c r="C48" i="4"/>
  <c r="K33" i="4"/>
  <c r="J33" i="4"/>
  <c r="I33" i="4"/>
  <c r="H33" i="4"/>
  <c r="G33" i="4"/>
  <c r="F33" i="4"/>
  <c r="D33" i="4"/>
  <c r="C33" i="4"/>
  <c r="E30" i="4"/>
  <c r="E28" i="4"/>
  <c r="E16" i="4"/>
  <c r="E33" i="4" l="1"/>
  <c r="M15" i="9" l="1"/>
  <c r="M16" i="9" s="1"/>
  <c r="L15" i="9"/>
  <c r="L16" i="9" s="1"/>
  <c r="L18" i="9" s="1"/>
  <c r="K15" i="9"/>
  <c r="K16" i="9" s="1"/>
  <c r="K18" i="9" s="1"/>
  <c r="X10" i="8"/>
  <c r="Y8" i="8"/>
  <c r="Y7" i="8"/>
  <c r="Y6" i="8"/>
  <c r="Y5" i="8"/>
  <c r="M18" i="9" l="1"/>
  <c r="C26" i="3" l="1"/>
  <c r="C20" i="3"/>
  <c r="C21" i="3" s="1"/>
  <c r="C12" i="3"/>
  <c r="X27" i="5"/>
  <c r="H18" i="9"/>
  <c r="I18" i="9"/>
  <c r="J18" i="9"/>
  <c r="U10" i="8" l="1"/>
  <c r="E18" i="9"/>
  <c r="F18" i="9"/>
  <c r="G18" i="9"/>
  <c r="L10" i="8"/>
  <c r="C30" i="3" l="1"/>
  <c r="C29" i="3"/>
  <c r="C28" i="3"/>
  <c r="D18" i="9"/>
  <c r="C18" i="9" l="1"/>
  <c r="V8" i="8" l="1"/>
  <c r="V7" i="8"/>
  <c r="V6" i="8"/>
  <c r="V5" i="8"/>
  <c r="I10" i="8"/>
  <c r="F10" i="8" l="1"/>
  <c r="C10" i="8" l="1"/>
  <c r="U27" i="5"/>
  <c r="R27" i="5"/>
  <c r="S8" i="8" l="1"/>
  <c r="S7" i="8"/>
  <c r="S6" i="8"/>
  <c r="S5" i="8"/>
  <c r="B18" i="9" l="1"/>
  <c r="O27" i="5" l="1"/>
  <c r="L27" i="5"/>
  <c r="I27" i="5"/>
  <c r="F27" i="5"/>
  <c r="P8" i="8" l="1"/>
  <c r="M8" i="8"/>
  <c r="J8" i="8"/>
  <c r="G8" i="8"/>
  <c r="D8" i="8"/>
  <c r="P7" i="8"/>
  <c r="M7" i="8"/>
  <c r="J7" i="8"/>
  <c r="G7" i="8"/>
  <c r="D7" i="8"/>
  <c r="P6" i="8"/>
  <c r="M6" i="8"/>
  <c r="J6" i="8"/>
  <c r="G6" i="8"/>
  <c r="D6" i="8"/>
  <c r="P5" i="8"/>
  <c r="M5" i="8"/>
  <c r="J5" i="8"/>
  <c r="G5" i="8"/>
  <c r="D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Q3" authorId="0" shapeId="0" xr:uid="{5A505E45-4B98-4306-A453-181473DBBB9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Use Tax Status Report -  Backup #5
</t>
        </r>
      </text>
    </comment>
    <comment ref="T3" authorId="0" shapeId="0" xr:uid="{BBE1C5BC-F942-4C4D-82D1-313E8D91DAB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Use Tax Status Report -  Backup #5
</t>
        </r>
      </text>
    </comment>
    <comment ref="W3" authorId="0" shapeId="0" xr:uid="{A2EA404A-12AE-482F-B98D-0BDEF5D947A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Use Tax Status Report -  Backup #5
</t>
        </r>
      </text>
    </comment>
    <comment ref="A12" authorId="0" shapeId="0" xr:uid="{B953D30E-839A-46C4-AEC0-3C0DC55862BC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Backup #5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F3" authorId="0" shapeId="0" xr:uid="{A8AACAA4-4FC6-4503-B6A8-0B8692B72B4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Started utilizing a different type of checking account
</t>
        </r>
      </text>
    </comment>
    <comment ref="F9" authorId="0" shapeId="0" xr:uid="{4EFE7F1B-8468-4BA7-A7C2-76543868471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quarterly transaction
</t>
        </r>
      </text>
    </comment>
    <comment ref="F13" authorId="0" shapeId="0" xr:uid="{CDD2D9B1-EAD5-45F3-A13F-370CE80B758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quarterly transaction</t>
        </r>
      </text>
    </comment>
    <comment ref="F17" authorId="0" shapeId="0" xr:uid="{176042ED-C99E-48EF-A7C8-44B288C8B71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Started using a different type of checking account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G4" authorId="0" shapeId="0" xr:uid="{E0A9ACCF-115E-4922-8562-CC9DED3FBE4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140,719 from prior year</t>
        </r>
      </text>
    </comment>
    <comment ref="H4" authorId="0" shapeId="0" xr:uid="{C601EDEE-3232-4B94-A763-75B48793818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15,000 from prior year</t>
        </r>
      </text>
    </comment>
    <comment ref="J4" authorId="0" shapeId="0" xr:uid="{FB7DB393-579F-43EB-BD4D-369201E9F96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Budgeted 445,000 to be used from prior year</t>
        </r>
      </text>
    </comment>
    <comment ref="K4" authorId="0" shapeId="0" xr:uid="{52265CCC-4497-4BBE-B355-376D675449A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500,000 from prior year</t>
        </r>
      </text>
    </comment>
    <comment ref="L4" authorId="0" shapeId="0" xr:uid="{A69AD0B3-C3E6-40B8-A67A-D54B326B825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500,000 from prior year</t>
        </r>
      </text>
    </comment>
    <comment ref="G6" authorId="0" shapeId="0" xr:uid="{08062182-470A-4051-ABD8-9E466E4B56A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21,005 from prior year</t>
        </r>
      </text>
    </comment>
    <comment ref="H6" authorId="0" shapeId="0" xr:uid="{F82DB289-2F46-4C2B-B1A2-316B1AA9654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10,000 from prior year
</t>
        </r>
      </text>
    </comment>
    <comment ref="I6" authorId="0" shapeId="0" xr:uid="{1E5B3CCB-F379-427F-A81A-632B3BC45A8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91,000 from prior year</t>
        </r>
      </text>
    </comment>
    <comment ref="J6" authorId="0" shapeId="0" xr:uid="{7EE9E61E-0738-4494-8259-EB0EB81BF2F6}">
      <text>
        <r>
          <rPr>
            <b/>
            <sz val="9"/>
            <color indexed="81"/>
            <rFont val="Tahoma"/>
            <family val="2"/>
          </rPr>
          <t>Finance:
Budgeted</t>
        </r>
        <r>
          <rPr>
            <sz val="9"/>
            <color indexed="81"/>
            <rFont val="Tahoma"/>
            <family val="2"/>
          </rPr>
          <t xml:space="preserve"> 474,930  used from prior year</t>
        </r>
      </text>
    </comment>
  </commentList>
</comments>
</file>

<file path=xl/sharedStrings.xml><?xml version="1.0" encoding="utf-8"?>
<sst xmlns="http://schemas.openxmlformats.org/spreadsheetml/2006/main" count="239" uniqueCount="167">
  <si>
    <t>DEDUCTIONS</t>
  </si>
  <si>
    <t>Annual</t>
  </si>
  <si>
    <t>State Adjustment #1</t>
  </si>
  <si>
    <t>State Adjustment #2</t>
  </si>
  <si>
    <t>Muni Payment #3</t>
  </si>
  <si>
    <t>December</t>
  </si>
  <si>
    <t>Sum of deductions</t>
  </si>
  <si>
    <t>March</t>
  </si>
  <si>
    <t>June</t>
  </si>
  <si>
    <t>Abatements</t>
  </si>
  <si>
    <t>State Adjustment #3</t>
  </si>
  <si>
    <t>Muni Payment #4</t>
  </si>
  <si>
    <t>Muni Payment #5</t>
  </si>
  <si>
    <t>State Adjustment #4</t>
  </si>
  <si>
    <t>Muni Payment #1 (from general ledger)</t>
  </si>
  <si>
    <t>RESERVE ACCOUNTS</t>
  </si>
  <si>
    <t>FY20</t>
  </si>
  <si>
    <t>Records Restoration</t>
  </si>
  <si>
    <t>Tennis</t>
  </si>
  <si>
    <t>Tree Replacement</t>
  </si>
  <si>
    <t>Fire Dept (donations)</t>
  </si>
  <si>
    <t>Lister Education</t>
  </si>
  <si>
    <t>Andrews Community Forrest</t>
  </si>
  <si>
    <t>Fire Dept.</t>
  </si>
  <si>
    <t xml:space="preserve">Highway Capital </t>
  </si>
  <si>
    <t>Highway Bridge &amp; Culvert</t>
  </si>
  <si>
    <t>Cemetery</t>
  </si>
  <si>
    <t>Highway Guardrails</t>
  </si>
  <si>
    <t>Police</t>
  </si>
  <si>
    <t>Library</t>
  </si>
  <si>
    <t>Railroad St.</t>
  </si>
  <si>
    <t>Conservation Commission</t>
  </si>
  <si>
    <t>Fire Dept. impact Fees</t>
  </si>
  <si>
    <t>Reappraisal</t>
  </si>
  <si>
    <t>Recreation Path</t>
  </si>
  <si>
    <t>Soccer</t>
  </si>
  <si>
    <t>FY18</t>
  </si>
  <si>
    <t>FY17</t>
  </si>
  <si>
    <t>FY19</t>
  </si>
  <si>
    <t>FY21</t>
  </si>
  <si>
    <t>January</t>
  </si>
  <si>
    <t>February</t>
  </si>
  <si>
    <t>July</t>
  </si>
  <si>
    <t>August</t>
  </si>
  <si>
    <t>September</t>
  </si>
  <si>
    <t>October</t>
  </si>
  <si>
    <t>November</t>
  </si>
  <si>
    <t>April</t>
  </si>
  <si>
    <t>May</t>
  </si>
  <si>
    <t>Unassigned Funds Restricted</t>
  </si>
  <si>
    <t>FY16</t>
  </si>
  <si>
    <t>FY22</t>
  </si>
  <si>
    <t>FY23</t>
  </si>
  <si>
    <t>FY24</t>
  </si>
  <si>
    <t>Due Quarterly</t>
  </si>
  <si>
    <t>QTR 2 (Oct - Dec)</t>
  </si>
  <si>
    <t>QTR 1 (July - Sept)</t>
  </si>
  <si>
    <t>QTR 3 (Jan - March)</t>
  </si>
  <si>
    <t>QTR 4 (Apr - June)</t>
  </si>
  <si>
    <t>Unassigned Funds Unrestricted</t>
  </si>
  <si>
    <t>Percentage Outstanding per quarter</t>
  </si>
  <si>
    <t>Dollars Outstanding per quarter</t>
  </si>
  <si>
    <t>General Budget Revenue taxes to be raised</t>
  </si>
  <si>
    <t>Highway Budget Revenue taxes to be raised</t>
  </si>
  <si>
    <t>Taxes received above or below as dollars</t>
  </si>
  <si>
    <t>Total Budgeted Revenue taxes to be raised</t>
  </si>
  <si>
    <t>Highest balance for FY</t>
  </si>
  <si>
    <t>Lowest balance for FY</t>
  </si>
  <si>
    <t>Total</t>
  </si>
  <si>
    <t>FY21 Interest earned</t>
  </si>
  <si>
    <t>FY20 Interest earned</t>
  </si>
  <si>
    <t>FY19 Interest earned</t>
  </si>
  <si>
    <t>Due Quarterly Tax Year Status Report</t>
  </si>
  <si>
    <t>Audit showed</t>
  </si>
  <si>
    <t>FY22 Interest earned</t>
  </si>
  <si>
    <t>"</t>
  </si>
  <si>
    <t>ARPA</t>
  </si>
  <si>
    <t>Town Center Fund</t>
  </si>
  <si>
    <t>Fire Safety Equip &amp; Gear</t>
  </si>
  <si>
    <t>Sidewalk Reserve</t>
  </si>
  <si>
    <t>Water</t>
  </si>
  <si>
    <t>General</t>
  </si>
  <si>
    <t>Town Center</t>
  </si>
  <si>
    <t>Not managed by the Town</t>
  </si>
  <si>
    <t>Fire (fund raiser)</t>
  </si>
  <si>
    <t>Data pulled from Bank Statements</t>
  </si>
  <si>
    <t>Data pulled from Bank statements</t>
  </si>
  <si>
    <t>Municipal Payments</t>
  </si>
  <si>
    <t>State Adjustments</t>
  </si>
  <si>
    <t>Backup #3 (The State sends us electronic files which reduce the portion of education taxes that the homeowner pays to the Town.   The State pays the amount directly to the school.)</t>
  </si>
  <si>
    <t>Taxes received will not match the Trial Balance Accounts Receivable line because that includes all payments from past and present years,</t>
  </si>
  <si>
    <t>Taxes received will not match the Delinquent Tax Administration reports due to entries made in the General Ledger for Abatements, Retainage, and Muni payments.</t>
  </si>
  <si>
    <t xml:space="preserve">Muni Payment #2 </t>
  </si>
  <si>
    <t>PZ Legal Reserve</t>
  </si>
  <si>
    <t>This number excludes money collected for education taxes</t>
  </si>
  <si>
    <t xml:space="preserve"> FY23</t>
  </si>
  <si>
    <t>FY23 Interest Earned</t>
  </si>
  <si>
    <t>TAX REVENUE</t>
  </si>
  <si>
    <t>UNNASSIGNED FUNDS PAST YEARS</t>
  </si>
  <si>
    <t>CASH BALANCE - ALL ACCOUNTS</t>
  </si>
  <si>
    <t>CASH BALANCE - GENERAL FUND</t>
  </si>
  <si>
    <t>SEPARATE BANKING ACCOUNTS</t>
  </si>
  <si>
    <t>TOTAL RESERVES IN GENERAL CHECKING</t>
  </si>
  <si>
    <t>TOTAL RESERVES IN SEPARATE ACCOUNTS</t>
  </si>
  <si>
    <t>Approved General Budget including Conservation Commission</t>
  </si>
  <si>
    <t>Approved Highway Budget</t>
  </si>
  <si>
    <t xml:space="preserve">minus deductions </t>
  </si>
  <si>
    <t>Delinquent Taxes, Education Taxes paid, State Adjustments</t>
  </si>
  <si>
    <t>Backup #2 (Education Taxes - education taxes from tax bills that we collected for the school and then paid to the school)</t>
  </si>
  <si>
    <t>The state adjustment that exceeds the education portion of the tax bill is applied to the municipal portion of the tax bill.</t>
  </si>
  <si>
    <t>MM Non Major (Fiduciary accounts)</t>
  </si>
  <si>
    <t xml:space="preserve">FY22 </t>
  </si>
  <si>
    <t xml:space="preserve">Adam Muller Flag </t>
  </si>
  <si>
    <t>SPECIAL REVENUE FUNDS</t>
  </si>
  <si>
    <t>CAPITAL PROJECT FUNDS</t>
  </si>
  <si>
    <t>State Adjustment #5</t>
  </si>
  <si>
    <t>Backup #4 (From Tax Admin Cash Receipts Report, this includes State Adjustments and prior years taxes paid)</t>
  </si>
  <si>
    <t>Backup #3  - (From General Ledger) Muni payments are the municipal portion of tax bills that the state adjusted and is now paying the town back for the portion due to the Town</t>
  </si>
  <si>
    <t>The state sends an electronic file for income sensitivity which results in a state adjustment on some tax bills.</t>
  </si>
  <si>
    <t>The payment is posted to the Town's General Ledger account, NOT in Tax Admin, therefore it has to be added to the Tax Admin Report on this spreadsheet.</t>
  </si>
  <si>
    <t>The education portion that is included in the state adjustment reduces what the homeowner pays, and the money is sent directly to the School.</t>
  </si>
  <si>
    <t>The Town is sent an electronic file to the Grand List software, then to the Tax Admin software, then to the General Ledger.</t>
  </si>
  <si>
    <t>This amount is reduced from the General Ledger Tax Revenue Account because it is not Town Revenue.</t>
  </si>
  <si>
    <t>The tax Accounts Receivable Account is reduced as people make payments.</t>
  </si>
  <si>
    <t xml:space="preserve">The Tax Revenue Account in the General Ledger is the budgeted revenue approved by the voters.  </t>
  </si>
  <si>
    <t xml:space="preserve"> FY24</t>
  </si>
  <si>
    <t>FY24 Interest Earned</t>
  </si>
  <si>
    <r>
      <t xml:space="preserve">Taxes received will not match the Tax Revenue Line because that includes what was </t>
    </r>
    <r>
      <rPr>
        <sz val="11"/>
        <color theme="1"/>
        <rFont val="Calibri"/>
        <family val="2"/>
        <scheme val="minor"/>
      </rPr>
      <t xml:space="preserve">billed, not received, </t>
    </r>
    <r>
      <rPr>
        <b/>
        <sz val="11"/>
        <color theme="1"/>
        <rFont val="Calibri"/>
        <family val="2"/>
        <scheme val="minor"/>
      </rPr>
      <t xml:space="preserve"> and is split between the Highway line and the General Fund Line.  </t>
    </r>
  </si>
  <si>
    <t xml:space="preserve">Data Obtained from Tax Admin module  and General Ledger module "current year taxes" </t>
  </si>
  <si>
    <t xml:space="preserve"> </t>
  </si>
  <si>
    <t>Credits</t>
  </si>
  <si>
    <t>Education Taxes collected and then paid to School</t>
  </si>
  <si>
    <t>Fiduciary Funds</t>
  </si>
  <si>
    <t>14  Opioid</t>
  </si>
  <si>
    <t>31 Edmunds</t>
  </si>
  <si>
    <t>32 Shonyon A</t>
  </si>
  <si>
    <t>33 Shonyon B</t>
  </si>
  <si>
    <t>49 July 4th Celebration</t>
  </si>
  <si>
    <t>35 Technical Review/Engineering Fees</t>
  </si>
  <si>
    <t>FY25</t>
  </si>
  <si>
    <t>Many homeowners pay taxes early for the entire year which inflates this number for the previous quarters</t>
  </si>
  <si>
    <t>The state sends the municipal payment via ACH to the Town's General Checking Account, NOT through the Grand list or Tax Admin.</t>
  </si>
  <si>
    <t>General CD #6</t>
  </si>
  <si>
    <t>General CD #7</t>
  </si>
  <si>
    <t>General CD #8</t>
  </si>
  <si>
    <t>July 4th</t>
  </si>
  <si>
    <t xml:space="preserve">Total Dinquent Taxes at close of individual fiscal years </t>
  </si>
  <si>
    <t>FY25 Interest Earned</t>
  </si>
  <si>
    <t>Police K-9</t>
  </si>
  <si>
    <t>Special Projects Reserve</t>
  </si>
  <si>
    <t>Library (revenue/donations) Account Closed</t>
  </si>
  <si>
    <t>FY25 QUARTER THREE</t>
  </si>
  <si>
    <t>DELINQUENT TAXES</t>
  </si>
  <si>
    <t>Delinquent Taxes collected as 06/30/25</t>
  </si>
  <si>
    <t>Backup #1 (Delinquent Tax Report - difference between 06/30/2024 and 06/30/25 is what was collected during FY25</t>
  </si>
  <si>
    <t>Total Tax Payments as of 06/30/25</t>
  </si>
  <si>
    <t>Taxes that should be raised by end of 4th quarter</t>
  </si>
  <si>
    <t>Taxes that have been raised by end of 4th quarter</t>
  </si>
  <si>
    <t>Total Taxes divided by 4 quarters times 4 quarters</t>
  </si>
  <si>
    <t>Total Delinquent Taxes as of 06/30/25</t>
  </si>
  <si>
    <t>FY26 Additions</t>
  </si>
  <si>
    <t>FY26 Deductions</t>
  </si>
  <si>
    <t>FY26 Balance 10-16-25</t>
  </si>
  <si>
    <t>New Transportation Infrastructure</t>
  </si>
  <si>
    <t xml:space="preserve">  PFAS </t>
  </si>
  <si>
    <t>CURRENT YEAR TAXES COLLECTED AS OF 06/30/25</t>
  </si>
  <si>
    <t>Taxes received above or below as a percentage for 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</si>
</sst>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4" fontId="0" fillId="0" borderId="0" xfId="0" applyNumberFormat="1"/>
    <xf numFmtId="1" fontId="0" fillId="0" borderId="0" xfId="0" applyNumberFormat="1"/>
    <xf numFmtId="0" fontId="4" fillId="0" borderId="0" xfId="0" applyFont="1"/>
    <xf numFmtId="41" fontId="4" fillId="0" borderId="0" xfId="0" applyNumberFormat="1" applyFont="1"/>
    <xf numFmtId="0" fontId="5" fillId="0" borderId="0" xfId="0" applyFont="1"/>
    <xf numFmtId="41" fontId="4" fillId="0" borderId="4" xfId="0" applyNumberFormat="1" applyFont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1" fontId="4" fillId="0" borderId="7" xfId="0" applyNumberFormat="1" applyFont="1" applyBorder="1"/>
    <xf numFmtId="10" fontId="4" fillId="0" borderId="8" xfId="0" applyNumberFormat="1" applyFont="1" applyBorder="1"/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1" fontId="4" fillId="0" borderId="9" xfId="0" applyNumberFormat="1" applyFont="1" applyBorder="1"/>
    <xf numFmtId="10" fontId="4" fillId="0" borderId="10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15" xfId="0" applyFont="1" applyBorder="1"/>
    <xf numFmtId="4" fontId="0" fillId="0" borderId="18" xfId="0" applyNumberFormat="1" applyBorder="1"/>
    <xf numFmtId="4" fontId="0" fillId="0" borderId="19" xfId="0" applyNumberFormat="1" applyBorder="1"/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1" fontId="4" fillId="2" borderId="0" xfId="0" applyNumberFormat="1" applyFont="1" applyFill="1"/>
    <xf numFmtId="41" fontId="4" fillId="3" borderId="0" xfId="0" applyNumberFormat="1" applyFont="1" applyFill="1"/>
    <xf numFmtId="4" fontId="0" fillId="0" borderId="1" xfId="0" applyNumberFormat="1" applyBorder="1"/>
    <xf numFmtId="4" fontId="0" fillId="0" borderId="13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3" xfId="0" applyNumberFormat="1" applyBorder="1"/>
    <xf numFmtId="10" fontId="0" fillId="0" borderId="22" xfId="0" applyNumberFormat="1" applyBorder="1"/>
    <xf numFmtId="0" fontId="4" fillId="2" borderId="0" xfId="0" applyFont="1" applyFill="1"/>
    <xf numFmtId="0" fontId="4" fillId="3" borderId="0" xfId="0" applyFont="1" applyFill="1"/>
    <xf numFmtId="0" fontId="5" fillId="0" borderId="0" xfId="0" applyFont="1" applyAlignment="1">
      <alignment horizontal="center" wrapText="1"/>
    </xf>
    <xf numFmtId="41" fontId="4" fillId="0" borderId="3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17" xfId="0" applyNumberFormat="1" applyBorder="1"/>
    <xf numFmtId="0" fontId="1" fillId="0" borderId="14" xfId="0" applyFont="1" applyBorder="1"/>
    <xf numFmtId="0" fontId="0" fillId="0" borderId="15" xfId="0" applyBorder="1"/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3" fontId="4" fillId="3" borderId="0" xfId="0" applyNumberFormat="1" applyFont="1" applyFill="1"/>
    <xf numFmtId="3" fontId="4" fillId="2" borderId="0" xfId="0" applyNumberFormat="1" applyFont="1" applyFill="1"/>
    <xf numFmtId="41" fontId="0" fillId="0" borderId="0" xfId="0" applyNumberFormat="1"/>
    <xf numFmtId="0" fontId="5" fillId="0" borderId="0" xfId="0" applyFont="1" applyAlignment="1">
      <alignment vertical="center" wrapText="1"/>
    </xf>
    <xf numFmtId="4" fontId="0" fillId="0" borderId="27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3" fontId="5" fillId="0" borderId="0" xfId="0" applyNumberFormat="1" applyFont="1"/>
    <xf numFmtId="4" fontId="0" fillId="0" borderId="31" xfId="0" applyNumberFormat="1" applyBorder="1"/>
    <xf numFmtId="3" fontId="5" fillId="0" borderId="0" xfId="0" applyNumberFormat="1" applyFont="1" applyAlignment="1">
      <alignment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" fontId="1" fillId="0" borderId="32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4" fontId="2" fillId="0" borderId="13" xfId="0" applyNumberFormat="1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41" fontId="0" fillId="0" borderId="16" xfId="0" applyNumberFormat="1" applyBorder="1"/>
    <xf numFmtId="41" fontId="0" fillId="0" borderId="25" xfId="0" applyNumberFormat="1" applyBorder="1"/>
    <xf numFmtId="41" fontId="0" fillId="0" borderId="10" xfId="0" applyNumberFormat="1" applyBorder="1"/>
    <xf numFmtId="41" fontId="0" fillId="0" borderId="34" xfId="0" applyNumberFormat="1" applyBorder="1"/>
    <xf numFmtId="41" fontId="0" fillId="0" borderId="35" xfId="0" applyNumberFormat="1" applyBorder="1"/>
    <xf numFmtId="41" fontId="0" fillId="0" borderId="36" xfId="0" applyNumberFormat="1" applyBorder="1"/>
    <xf numFmtId="41" fontId="0" fillId="0" borderId="37" xfId="0" applyNumberFormat="1" applyBorder="1"/>
    <xf numFmtId="4" fontId="0" fillId="0" borderId="28" xfId="0" applyNumberFormat="1" applyBorder="1"/>
    <xf numFmtId="41" fontId="0" fillId="0" borderId="38" xfId="0" applyNumberFormat="1" applyBorder="1"/>
    <xf numFmtId="3" fontId="5" fillId="0" borderId="0" xfId="0" applyNumberFormat="1" applyFont="1" applyAlignment="1">
      <alignment horizontal="center" wrapText="1"/>
    </xf>
    <xf numFmtId="41" fontId="3" fillId="0" borderId="40" xfId="0" applyNumberFormat="1" applyFont="1" applyBorder="1" applyAlignment="1">
      <alignment horizontal="center"/>
    </xf>
    <xf numFmtId="41" fontId="3" fillId="0" borderId="41" xfId="0" applyNumberFormat="1" applyFont="1" applyBorder="1" applyAlignment="1">
      <alignment horizontal="center"/>
    </xf>
    <xf numFmtId="41" fontId="3" fillId="0" borderId="42" xfId="0" applyNumberFormat="1" applyFont="1" applyBorder="1" applyAlignment="1">
      <alignment horizontal="center" wrapText="1"/>
    </xf>
    <xf numFmtId="41" fontId="3" fillId="0" borderId="1" xfId="0" applyNumberFormat="1" applyFont="1" applyBorder="1" applyAlignment="1">
      <alignment horizontal="center" wrapText="1"/>
    </xf>
    <xf numFmtId="41" fontId="0" fillId="0" borderId="43" xfId="0" applyNumberFormat="1" applyBorder="1"/>
    <xf numFmtId="41" fontId="3" fillId="0" borderId="39" xfId="0" applyNumberFormat="1" applyFont="1" applyBorder="1" applyAlignment="1">
      <alignment horizontal="center"/>
    </xf>
    <xf numFmtId="41" fontId="4" fillId="0" borderId="44" xfId="0" applyNumberFormat="1" applyFont="1" applyBorder="1"/>
    <xf numFmtId="41" fontId="4" fillId="0" borderId="3" xfId="0" applyNumberFormat="1" applyFont="1" applyBorder="1" applyAlignment="1">
      <alignment wrapText="1"/>
    </xf>
    <xf numFmtId="41" fontId="4" fillId="0" borderId="45" xfId="0" applyNumberFormat="1" applyFont="1" applyBorder="1" applyAlignment="1">
      <alignment wrapText="1"/>
    </xf>
    <xf numFmtId="0" fontId="5" fillId="0" borderId="44" xfId="0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41" fontId="0" fillId="0" borderId="46" xfId="0" applyNumberFormat="1" applyBorder="1"/>
    <xf numFmtId="3" fontId="0" fillId="0" borderId="0" xfId="0" applyNumberFormat="1"/>
    <xf numFmtId="3" fontId="4" fillId="0" borderId="0" xfId="0" applyNumberFormat="1" applyFont="1" applyAlignment="1">
      <alignment horizontal="centerContinuous"/>
    </xf>
    <xf numFmtId="3" fontId="4" fillId="0" borderId="0" xfId="5" applyNumberFormat="1" applyFont="1" applyFill="1" applyBorder="1"/>
    <xf numFmtId="3" fontId="5" fillId="0" borderId="20" xfId="0" applyNumberFormat="1" applyFont="1" applyBorder="1" applyAlignment="1">
      <alignment horizontal="left" vertical="center" wrapText="1"/>
    </xf>
    <xf numFmtId="3" fontId="5" fillId="0" borderId="9" xfId="0" applyNumberFormat="1" applyFont="1" applyBorder="1"/>
    <xf numFmtId="3" fontId="5" fillId="0" borderId="4" xfId="0" applyNumberFormat="1" applyFont="1" applyBorder="1"/>
    <xf numFmtId="3" fontId="5" fillId="0" borderId="10" xfId="0" applyNumberFormat="1" applyFont="1" applyBorder="1"/>
    <xf numFmtId="3" fontId="5" fillId="0" borderId="0" xfId="0" applyNumberFormat="1" applyFont="1"/>
    <xf numFmtId="41" fontId="3" fillId="0" borderId="0" xfId="0" applyNumberFormat="1" applyFont="1"/>
    <xf numFmtId="41" fontId="1" fillId="0" borderId="0" xfId="0" applyNumberFormat="1" applyFont="1"/>
    <xf numFmtId="41" fontId="0" fillId="0" borderId="2" xfId="0" applyNumberFormat="1" applyBorder="1"/>
    <xf numFmtId="41" fontId="0" fillId="0" borderId="20" xfId="0" applyNumberFormat="1" applyBorder="1"/>
    <xf numFmtId="41" fontId="0" fillId="4" borderId="0" xfId="0" applyNumberFormat="1" applyFill="1"/>
    <xf numFmtId="41" fontId="0" fillId="2" borderId="0" xfId="0" applyNumberFormat="1" applyFill="1"/>
    <xf numFmtId="41" fontId="0" fillId="0" borderId="49" xfId="0" applyNumberFormat="1" applyBorder="1"/>
    <xf numFmtId="41" fontId="10" fillId="0" borderId="0" xfId="0" applyNumberFormat="1" applyFont="1"/>
    <xf numFmtId="41" fontId="3" fillId="0" borderId="46" xfId="0" applyNumberFormat="1" applyFont="1" applyBorder="1" applyAlignment="1">
      <alignment horizontal="center" wrapText="1"/>
    </xf>
    <xf numFmtId="41" fontId="0" fillId="0" borderId="47" xfId="0" applyNumberFormat="1" applyBorder="1"/>
    <xf numFmtId="41" fontId="0" fillId="0" borderId="48" xfId="0" applyNumberFormat="1" applyBorder="1"/>
    <xf numFmtId="3" fontId="5" fillId="5" borderId="20" xfId="0" applyNumberFormat="1" applyFont="1" applyFill="1" applyBorder="1" applyAlignment="1">
      <alignment horizontal="left"/>
    </xf>
    <xf numFmtId="3" fontId="4" fillId="5" borderId="9" xfId="0" applyNumberFormat="1" applyFont="1" applyFill="1" applyBorder="1"/>
    <xf numFmtId="3" fontId="4" fillId="5" borderId="4" xfId="0" applyNumberFormat="1" applyFont="1" applyFill="1" applyBorder="1"/>
    <xf numFmtId="3" fontId="4" fillId="5" borderId="10" xfId="0" applyNumberFormat="1" applyFont="1" applyFill="1" applyBorder="1"/>
    <xf numFmtId="3" fontId="4" fillId="0" borderId="52" xfId="0" applyNumberFormat="1" applyFont="1" applyBorder="1"/>
    <xf numFmtId="3" fontId="4" fillId="0" borderId="51" xfId="0" applyNumberFormat="1" applyFont="1" applyBorder="1"/>
    <xf numFmtId="3" fontId="4" fillId="0" borderId="53" xfId="0" applyNumberFormat="1" applyFont="1" applyBorder="1"/>
    <xf numFmtId="3" fontId="5" fillId="0" borderId="50" xfId="0" applyNumberFormat="1" applyFont="1" applyBorder="1" applyAlignment="1">
      <alignment horizontal="left" wrapText="1"/>
    </xf>
    <xf numFmtId="41" fontId="3" fillId="0" borderId="39" xfId="0" applyNumberFormat="1" applyFont="1" applyBorder="1" applyAlignment="1">
      <alignment horizontal="center" wrapText="1"/>
    </xf>
    <xf numFmtId="41" fontId="0" fillId="0" borderId="42" xfId="0" applyNumberFormat="1" applyBorder="1" applyAlignment="1">
      <alignment horizontal="center" wrapText="1"/>
    </xf>
    <xf numFmtId="41" fontId="0" fillId="0" borderId="54" xfId="0" applyNumberFormat="1" applyBorder="1"/>
    <xf numFmtId="41" fontId="0" fillId="0" borderId="4" xfId="0" applyNumberFormat="1" applyBorder="1"/>
    <xf numFmtId="41" fontId="10" fillId="0" borderId="4" xfId="0" applyNumberFormat="1" applyFont="1" applyBorder="1"/>
    <xf numFmtId="41" fontId="0" fillId="0" borderId="55" xfId="0" applyNumberFormat="1" applyBorder="1"/>
    <xf numFmtId="41" fontId="10" fillId="0" borderId="2" xfId="0" applyNumberFormat="1" applyFont="1" applyBorder="1"/>
    <xf numFmtId="1" fontId="2" fillId="0" borderId="3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0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 2" xfId="2" xr:uid="{ABE1799C-545F-4C12-A869-92D96BB4370F}"/>
    <cellStyle name="Currency" xfId="5" builtinId="4"/>
    <cellStyle name="Currency 2" xfId="3" xr:uid="{9A75AEC4-A30C-4850-BACF-92A70245B2B5}"/>
    <cellStyle name="Normal" xfId="0" builtinId="0"/>
    <cellStyle name="Normal 2" xfId="1" xr:uid="{1DD4B84F-98E3-4684-8B2E-FE26B3016643}"/>
    <cellStyle name="Percent 2" xfId="4" xr:uid="{70E593D9-E3FF-4124-9906-6A3DD79E7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tabSelected="1" view="pageBreakPreview" zoomScale="60" zoomScaleNormal="115" workbookViewId="0">
      <selection activeCell="C29" sqref="C29"/>
    </sheetView>
  </sheetViews>
  <sheetFormatPr defaultRowHeight="15" x14ac:dyDescent="0.25"/>
  <cols>
    <col min="1" max="1" width="57.7109375" customWidth="1"/>
    <col min="2" max="2" width="12.7109375" style="2" customWidth="1"/>
    <col min="3" max="3" width="15.140625" style="2" customWidth="1"/>
    <col min="4" max="4" width="5.28515625" style="2" customWidth="1"/>
    <col min="5" max="5" width="48" customWidth="1"/>
    <col min="6" max="7" width="12.7109375" customWidth="1"/>
    <col min="15" max="15" width="42.28515625" customWidth="1"/>
  </cols>
  <sheetData>
    <row r="1" spans="1:5" ht="21.75" thickTop="1" x14ac:dyDescent="0.35">
      <c r="A1" s="62" t="s">
        <v>97</v>
      </c>
      <c r="B1" s="61"/>
      <c r="C1" s="63"/>
    </row>
    <row r="2" spans="1:5" s="3" customFormat="1" ht="21.75" thickBot="1" x14ac:dyDescent="0.4">
      <c r="A2" s="122" t="s">
        <v>151</v>
      </c>
      <c r="B2" s="123"/>
      <c r="C2" s="124"/>
      <c r="D2" s="39"/>
    </row>
    <row r="3" spans="1:5" s="39" customFormat="1" x14ac:dyDescent="0.25">
      <c r="A3" s="16" t="s">
        <v>0</v>
      </c>
      <c r="B3" s="59" t="s">
        <v>1</v>
      </c>
      <c r="C3" s="60" t="s">
        <v>44</v>
      </c>
      <c r="D3" s="40"/>
    </row>
    <row r="4" spans="1:5" x14ac:dyDescent="0.25">
      <c r="A4" s="17" t="s">
        <v>153</v>
      </c>
      <c r="B4" s="19"/>
      <c r="C4" s="41">
        <v>36123.54</v>
      </c>
      <c r="E4" t="s">
        <v>154</v>
      </c>
    </row>
    <row r="5" spans="1:5" x14ac:dyDescent="0.25">
      <c r="A5" s="17" t="s">
        <v>131</v>
      </c>
      <c r="B5" s="19">
        <v>8807042.8599999994</v>
      </c>
      <c r="C5" s="41">
        <v>8807042.8599999994</v>
      </c>
      <c r="E5" t="s">
        <v>108</v>
      </c>
    </row>
    <row r="6" spans="1:5" x14ac:dyDescent="0.25">
      <c r="A6" s="17" t="s">
        <v>2</v>
      </c>
      <c r="B6" s="19"/>
      <c r="C6" s="41">
        <v>1067938.24</v>
      </c>
      <c r="E6" t="s">
        <v>89</v>
      </c>
    </row>
    <row r="7" spans="1:5" x14ac:dyDescent="0.25">
      <c r="A7" s="17" t="s">
        <v>3</v>
      </c>
      <c r="B7" s="19"/>
      <c r="C7" s="41">
        <v>41730.129999999997</v>
      </c>
      <c r="E7" t="s">
        <v>75</v>
      </c>
    </row>
    <row r="8" spans="1:5" x14ac:dyDescent="0.25">
      <c r="A8" s="17" t="s">
        <v>10</v>
      </c>
      <c r="B8" s="19"/>
      <c r="C8" s="41">
        <v>17850.87</v>
      </c>
      <c r="E8" t="s">
        <v>75</v>
      </c>
    </row>
    <row r="9" spans="1:5" x14ac:dyDescent="0.25">
      <c r="A9" s="17" t="s">
        <v>13</v>
      </c>
      <c r="B9" s="19"/>
      <c r="C9" s="41">
        <v>6087</v>
      </c>
      <c r="E9" t="s">
        <v>75</v>
      </c>
    </row>
    <row r="10" spans="1:5" x14ac:dyDescent="0.25">
      <c r="A10" s="17" t="s">
        <v>115</v>
      </c>
      <c r="B10" s="19"/>
      <c r="C10" s="54">
        <v>38037</v>
      </c>
      <c r="E10" t="s">
        <v>75</v>
      </c>
    </row>
    <row r="11" spans="1:5" ht="15.75" thickBot="1" x14ac:dyDescent="0.3">
      <c r="A11" s="17" t="s">
        <v>9</v>
      </c>
      <c r="B11" s="19"/>
      <c r="C11" s="54">
        <v>2928.43</v>
      </c>
    </row>
    <row r="12" spans="1:5" x14ac:dyDescent="0.25">
      <c r="A12" s="17" t="s">
        <v>6</v>
      </c>
      <c r="B12" s="19"/>
      <c r="C12" s="50">
        <f>SUM(C4:C11)</f>
        <v>10017738.069999998</v>
      </c>
    </row>
    <row r="13" spans="1:5" x14ac:dyDescent="0.25">
      <c r="A13" s="17"/>
      <c r="B13" s="19"/>
      <c r="C13" s="41"/>
    </row>
    <row r="14" spans="1:5" x14ac:dyDescent="0.25">
      <c r="A14" s="17" t="s">
        <v>155</v>
      </c>
      <c r="B14" s="19"/>
      <c r="C14" s="41">
        <v>13647197.970000001</v>
      </c>
      <c r="E14" t="s">
        <v>116</v>
      </c>
    </row>
    <row r="15" spans="1:5" x14ac:dyDescent="0.25">
      <c r="A15" s="17" t="s">
        <v>14</v>
      </c>
      <c r="B15" s="19"/>
      <c r="C15" s="41">
        <v>83373.73</v>
      </c>
      <c r="E15" t="s">
        <v>117</v>
      </c>
    </row>
    <row r="16" spans="1:5" x14ac:dyDescent="0.25">
      <c r="A16" s="17" t="s">
        <v>92</v>
      </c>
      <c r="B16" s="19"/>
      <c r="C16" s="41">
        <v>3438</v>
      </c>
      <c r="E16" t="s">
        <v>75</v>
      </c>
    </row>
    <row r="17" spans="1:5" x14ac:dyDescent="0.25">
      <c r="A17" s="17" t="s">
        <v>4</v>
      </c>
      <c r="B17" s="19"/>
      <c r="C17" s="41">
        <v>1915.74</v>
      </c>
      <c r="E17" t="s">
        <v>75</v>
      </c>
    </row>
    <row r="18" spans="1:5" x14ac:dyDescent="0.25">
      <c r="A18" s="17" t="s">
        <v>11</v>
      </c>
      <c r="B18" s="19"/>
      <c r="C18" s="41">
        <v>3907</v>
      </c>
      <c r="E18" t="s">
        <v>75</v>
      </c>
    </row>
    <row r="19" spans="1:5" ht="15.75" thickBot="1" x14ac:dyDescent="0.3">
      <c r="A19" s="17" t="s">
        <v>12</v>
      </c>
      <c r="B19" s="19"/>
      <c r="C19" s="73" t="s">
        <v>129</v>
      </c>
      <c r="E19" t="s">
        <v>75</v>
      </c>
    </row>
    <row r="20" spans="1:5" ht="15.75" thickBot="1" x14ac:dyDescent="0.3">
      <c r="A20" s="17" t="s">
        <v>106</v>
      </c>
      <c r="B20" s="19"/>
      <c r="C20" s="52">
        <f>-C12</f>
        <v>-10017738.069999998</v>
      </c>
      <c r="E20" t="s">
        <v>107</v>
      </c>
    </row>
    <row r="21" spans="1:5" ht="15.75" thickBot="1" x14ac:dyDescent="0.3">
      <c r="A21" s="18" t="s">
        <v>165</v>
      </c>
      <c r="B21" s="20"/>
      <c r="C21" s="51">
        <f>SUM(C14:C20)</f>
        <v>3722094.3700000029</v>
      </c>
    </row>
    <row r="22" spans="1:5" ht="16.5" thickTop="1" thickBot="1" x14ac:dyDescent="0.3">
      <c r="A22" s="1"/>
    </row>
    <row r="23" spans="1:5" ht="15.75" thickTop="1" x14ac:dyDescent="0.25">
      <c r="A23" s="42"/>
      <c r="B23" s="28"/>
      <c r="C23" s="29"/>
    </row>
    <row r="24" spans="1:5" x14ac:dyDescent="0.25">
      <c r="A24" s="17" t="s">
        <v>62</v>
      </c>
      <c r="B24" s="1"/>
      <c r="C24" s="30">
        <v>2080526</v>
      </c>
      <c r="E24" t="s">
        <v>104</v>
      </c>
    </row>
    <row r="25" spans="1:5" ht="15.75" thickBot="1" x14ac:dyDescent="0.3">
      <c r="A25" s="17" t="s">
        <v>63</v>
      </c>
      <c r="B25" s="1"/>
      <c r="C25" s="30">
        <v>1849945</v>
      </c>
      <c r="E25" t="s">
        <v>105</v>
      </c>
    </row>
    <row r="26" spans="1:5" ht="15.75" thickBot="1" x14ac:dyDescent="0.3">
      <c r="A26" s="17" t="s">
        <v>65</v>
      </c>
      <c r="B26" s="1"/>
      <c r="C26" s="32">
        <f>SUM(C24:C25)</f>
        <v>3930471</v>
      </c>
    </row>
    <row r="27" spans="1:5" ht="15.75" thickBot="1" x14ac:dyDescent="0.3">
      <c r="A27" s="17" t="s">
        <v>156</v>
      </c>
      <c r="B27" s="1"/>
      <c r="C27" s="32">
        <f>SUM(C26/4)*4</f>
        <v>3930471</v>
      </c>
      <c r="E27" t="s">
        <v>158</v>
      </c>
    </row>
    <row r="28" spans="1:5" ht="15.75" thickBot="1" x14ac:dyDescent="0.3">
      <c r="A28" s="17" t="s">
        <v>157</v>
      </c>
      <c r="B28" s="1"/>
      <c r="C28" s="30">
        <f>C21</f>
        <v>3722094.3700000029</v>
      </c>
      <c r="E28" t="s">
        <v>94</v>
      </c>
    </row>
    <row r="29" spans="1:5" ht="15.75" thickBot="1" x14ac:dyDescent="0.3">
      <c r="A29" s="17" t="s">
        <v>64</v>
      </c>
      <c r="B29" s="1"/>
      <c r="C29" s="32">
        <f>C21-C27</f>
        <v>-208376.62999999709</v>
      </c>
      <c r="E29" t="s">
        <v>140</v>
      </c>
    </row>
    <row r="30" spans="1:5" ht="15.75" thickBot="1" x14ac:dyDescent="0.3">
      <c r="A30" s="43" t="s">
        <v>166</v>
      </c>
      <c r="B30" s="31"/>
      <c r="C30" s="33">
        <f>C21/C27</f>
        <v>0.94698431053174104</v>
      </c>
    </row>
    <row r="31" spans="1:5" ht="15.75" thickTop="1" x14ac:dyDescent="0.25">
      <c r="A31" s="1"/>
    </row>
    <row r="32" spans="1:5" x14ac:dyDescent="0.25">
      <c r="A32" s="1" t="s">
        <v>91</v>
      </c>
    </row>
    <row r="33" spans="1:4" x14ac:dyDescent="0.25">
      <c r="A33" s="1" t="s">
        <v>90</v>
      </c>
    </row>
    <row r="34" spans="1:4" x14ac:dyDescent="0.25">
      <c r="A34" s="1" t="s">
        <v>127</v>
      </c>
    </row>
    <row r="36" spans="1:4" x14ac:dyDescent="0.25">
      <c r="A36" s="1" t="s">
        <v>87</v>
      </c>
      <c r="B36"/>
      <c r="C36"/>
      <c r="D36"/>
    </row>
    <row r="37" spans="1:4" x14ac:dyDescent="0.25">
      <c r="A37" t="s">
        <v>118</v>
      </c>
      <c r="B37"/>
      <c r="C37"/>
      <c r="D37"/>
    </row>
    <row r="38" spans="1:4" x14ac:dyDescent="0.25">
      <c r="A38" t="s">
        <v>109</v>
      </c>
      <c r="B38"/>
      <c r="C38"/>
      <c r="D38"/>
    </row>
    <row r="39" spans="1:4" x14ac:dyDescent="0.25">
      <c r="A39" t="s">
        <v>141</v>
      </c>
      <c r="B39"/>
      <c r="C39"/>
      <c r="D39"/>
    </row>
    <row r="40" spans="1:4" x14ac:dyDescent="0.25">
      <c r="A40" t="s">
        <v>119</v>
      </c>
      <c r="B40"/>
      <c r="C40"/>
      <c r="D40"/>
    </row>
    <row r="41" spans="1:4" x14ac:dyDescent="0.25">
      <c r="B41"/>
      <c r="C41"/>
      <c r="D41"/>
    </row>
    <row r="42" spans="1:4" x14ac:dyDescent="0.25">
      <c r="A42" s="1" t="s">
        <v>88</v>
      </c>
      <c r="B42"/>
      <c r="C42"/>
      <c r="D42"/>
    </row>
    <row r="43" spans="1:4" x14ac:dyDescent="0.25">
      <c r="A43" t="s">
        <v>120</v>
      </c>
      <c r="B43"/>
      <c r="C43"/>
      <c r="D43"/>
    </row>
    <row r="44" spans="1:4" x14ac:dyDescent="0.25">
      <c r="A44" t="s">
        <v>121</v>
      </c>
      <c r="B44"/>
      <c r="C44"/>
      <c r="D44"/>
    </row>
    <row r="45" spans="1:4" x14ac:dyDescent="0.25">
      <c r="A45" t="s">
        <v>122</v>
      </c>
      <c r="B45"/>
      <c r="C45"/>
      <c r="D45"/>
    </row>
    <row r="46" spans="1:4" x14ac:dyDescent="0.25">
      <c r="A46" t="s">
        <v>124</v>
      </c>
      <c r="B46"/>
      <c r="C46"/>
      <c r="D46"/>
    </row>
    <row r="47" spans="1:4" x14ac:dyDescent="0.25">
      <c r="A47" t="s">
        <v>123</v>
      </c>
      <c r="B47"/>
      <c r="C47"/>
      <c r="D47"/>
    </row>
    <row r="48" spans="1:4" x14ac:dyDescent="0.25">
      <c r="B48"/>
      <c r="C48"/>
      <c r="D48"/>
    </row>
    <row r="49" spans="1:4" x14ac:dyDescent="0.25">
      <c r="B49"/>
      <c r="C49"/>
      <c r="D49"/>
    </row>
    <row r="50" spans="1:4" x14ac:dyDescent="0.25">
      <c r="A50" s="1" t="s">
        <v>128</v>
      </c>
    </row>
  </sheetData>
  <mergeCells count="1">
    <mergeCell ref="A2:C2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7240-0497-4467-98EC-2296C2BAA4DE}">
  <dimension ref="A1:Y19"/>
  <sheetViews>
    <sheetView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defaultRowHeight="15.75" x14ac:dyDescent="0.25"/>
  <cols>
    <col min="1" max="1" width="26" style="6" customWidth="1"/>
    <col min="2" max="12" width="15.7109375" style="4" customWidth="1"/>
    <col min="13" max="13" width="13" style="4" customWidth="1"/>
    <col min="14" max="15" width="18.28515625" style="4" customWidth="1"/>
    <col min="16" max="16" width="14.28515625" style="4" customWidth="1"/>
    <col min="17" max="18" width="18.28515625" style="4" customWidth="1"/>
    <col min="19" max="19" width="14.28515625" style="4" customWidth="1"/>
    <col min="20" max="21" width="18.28515625" style="4" customWidth="1"/>
    <col min="22" max="22" width="14.28515625" style="4" customWidth="1"/>
    <col min="23" max="24" width="18.28515625" style="4" customWidth="1"/>
    <col min="25" max="25" width="14.28515625" style="4" customWidth="1"/>
    <col min="26" max="16384" width="9.140625" style="4"/>
  </cols>
  <sheetData>
    <row r="1" spans="1:25" ht="18.75" x14ac:dyDescent="0.3">
      <c r="A1" s="57" t="s">
        <v>152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s="6" customFormat="1" x14ac:dyDescent="0.25">
      <c r="B2" s="128" t="s">
        <v>36</v>
      </c>
      <c r="C2" s="128"/>
      <c r="D2" s="129"/>
      <c r="E2" s="125" t="s">
        <v>38</v>
      </c>
      <c r="F2" s="126"/>
      <c r="G2" s="130"/>
      <c r="H2" s="125" t="s">
        <v>16</v>
      </c>
      <c r="I2" s="126"/>
      <c r="J2" s="130"/>
      <c r="K2" s="125" t="s">
        <v>39</v>
      </c>
      <c r="L2" s="126"/>
      <c r="M2" s="127"/>
      <c r="N2" s="125" t="s">
        <v>51</v>
      </c>
      <c r="O2" s="126"/>
      <c r="P2" s="127"/>
      <c r="Q2" s="125" t="s">
        <v>52</v>
      </c>
      <c r="R2" s="126"/>
      <c r="S2" s="127"/>
      <c r="T2" s="125" t="s">
        <v>53</v>
      </c>
      <c r="U2" s="126"/>
      <c r="V2" s="127"/>
      <c r="W2" s="125" t="s">
        <v>139</v>
      </c>
      <c r="X2" s="126"/>
      <c r="Y2" s="127"/>
    </row>
    <row r="3" spans="1:25" s="6" customFormat="1" ht="63.75" thickBot="1" x14ac:dyDescent="0.3">
      <c r="A3" s="49"/>
      <c r="B3" s="9" t="s">
        <v>54</v>
      </c>
      <c r="C3" s="8" t="s">
        <v>61</v>
      </c>
      <c r="D3" s="13" t="s">
        <v>60</v>
      </c>
      <c r="E3" s="12" t="s">
        <v>54</v>
      </c>
      <c r="F3" s="8" t="s">
        <v>61</v>
      </c>
      <c r="G3" s="13" t="s">
        <v>60</v>
      </c>
      <c r="H3" s="12" t="s">
        <v>54</v>
      </c>
      <c r="I3" s="8" t="s">
        <v>61</v>
      </c>
      <c r="J3" s="13" t="s">
        <v>60</v>
      </c>
      <c r="K3" s="12" t="s">
        <v>72</v>
      </c>
      <c r="L3" s="8" t="s">
        <v>61</v>
      </c>
      <c r="M3" s="13" t="s">
        <v>60</v>
      </c>
      <c r="N3" s="12" t="s">
        <v>72</v>
      </c>
      <c r="O3" s="8" t="s">
        <v>61</v>
      </c>
      <c r="P3" s="13" t="s">
        <v>60</v>
      </c>
      <c r="Q3" s="12" t="s">
        <v>72</v>
      </c>
      <c r="R3" s="8" t="s">
        <v>61</v>
      </c>
      <c r="S3" s="13" t="s">
        <v>60</v>
      </c>
      <c r="T3" s="12" t="s">
        <v>72</v>
      </c>
      <c r="U3" s="8" t="s">
        <v>61</v>
      </c>
      <c r="V3" s="13" t="s">
        <v>60</v>
      </c>
      <c r="W3" s="12" t="s">
        <v>72</v>
      </c>
      <c r="X3" s="8" t="s">
        <v>61</v>
      </c>
      <c r="Y3" s="13" t="s">
        <v>60</v>
      </c>
    </row>
    <row r="4" spans="1:25" s="6" customFormat="1" ht="15.75" customHeight="1" x14ac:dyDescent="0.25">
      <c r="B4" s="24"/>
      <c r="C4" s="22"/>
      <c r="D4" s="25"/>
      <c r="E4" s="21"/>
      <c r="F4" s="22"/>
      <c r="G4" s="23"/>
      <c r="H4" s="21"/>
      <c r="I4" s="22"/>
      <c r="J4" s="23"/>
      <c r="K4" s="21"/>
      <c r="L4" s="22"/>
      <c r="M4" s="23"/>
      <c r="N4" s="21"/>
      <c r="O4" s="22"/>
      <c r="P4" s="23"/>
      <c r="Q4" s="21"/>
      <c r="R4" s="22"/>
      <c r="S4" s="23"/>
      <c r="T4" s="21"/>
      <c r="U4" s="22"/>
      <c r="V4" s="23"/>
      <c r="W4" s="21"/>
      <c r="X4" s="22"/>
      <c r="Y4" s="23"/>
    </row>
    <row r="5" spans="1:25" x14ac:dyDescent="0.25">
      <c r="A5" s="6" t="s">
        <v>56</v>
      </c>
      <c r="B5" s="10">
        <v>2543164</v>
      </c>
      <c r="C5" s="7">
        <v>12449.78</v>
      </c>
      <c r="D5" s="11">
        <f>C5/B5</f>
        <v>4.8953901517951653E-3</v>
      </c>
      <c r="E5" s="14">
        <v>2628895</v>
      </c>
      <c r="F5" s="7">
        <v>9942.02</v>
      </c>
      <c r="G5" s="15">
        <f>F5/E5</f>
        <v>3.781824682994186E-3</v>
      </c>
      <c r="H5" s="14">
        <v>2717508</v>
      </c>
      <c r="I5" s="7">
        <v>6100</v>
      </c>
      <c r="J5" s="15">
        <f>I5/H5</f>
        <v>2.2447036034484533E-3</v>
      </c>
      <c r="K5" s="14">
        <v>2852864</v>
      </c>
      <c r="L5" s="7">
        <v>4069</v>
      </c>
      <c r="M5" s="15">
        <f>L5/K5</f>
        <v>1.4262860059224695E-3</v>
      </c>
      <c r="N5" s="14">
        <v>2998530.07</v>
      </c>
      <c r="O5" s="7">
        <v>6709</v>
      </c>
      <c r="P5" s="15">
        <f>O5/N5</f>
        <v>2.2374296216412467E-3</v>
      </c>
      <c r="Q5" s="14">
        <v>2828373.6</v>
      </c>
      <c r="R5" s="7">
        <v>9133</v>
      </c>
      <c r="S5" s="15">
        <f>R5/Q5</f>
        <v>3.2290642226331062E-3</v>
      </c>
      <c r="T5" s="14">
        <v>3040249</v>
      </c>
      <c r="U5" s="7">
        <v>4898.4399999999996</v>
      </c>
      <c r="V5" s="15">
        <f>U5/T5</f>
        <v>1.611196977615978E-3</v>
      </c>
      <c r="W5" s="14">
        <v>3432618.26</v>
      </c>
      <c r="X5" s="7">
        <v>15565.11</v>
      </c>
      <c r="Y5" s="15">
        <f>X5/W5</f>
        <v>4.5344715960346843E-3</v>
      </c>
    </row>
    <row r="6" spans="1:25" x14ac:dyDescent="0.25">
      <c r="A6" s="6" t="s">
        <v>55</v>
      </c>
      <c r="B6" s="10">
        <v>2543165</v>
      </c>
      <c r="C6" s="7">
        <v>15800.43</v>
      </c>
      <c r="D6" s="11">
        <f>C6/(B5:B6)</f>
        <v>6.2129000674356564E-3</v>
      </c>
      <c r="E6" s="14">
        <v>2628904</v>
      </c>
      <c r="F6" s="7">
        <v>11567.5</v>
      </c>
      <c r="G6" s="15">
        <f>F6/(E5:E6)</f>
        <v>4.4001226366577094E-3</v>
      </c>
      <c r="H6" s="14">
        <v>2717508</v>
      </c>
      <c r="I6" s="7">
        <v>7860</v>
      </c>
      <c r="J6" s="15">
        <f>I6/(H5:H6)</f>
        <v>2.8923557906729252E-3</v>
      </c>
      <c r="K6" s="14">
        <v>2852864</v>
      </c>
      <c r="L6" s="7">
        <v>6985</v>
      </c>
      <c r="M6" s="15">
        <f>L6/(K5:K6)</f>
        <v>2.4484167489231875E-3</v>
      </c>
      <c r="N6" s="14">
        <v>2998530.07</v>
      </c>
      <c r="O6" s="7">
        <v>13204</v>
      </c>
      <c r="P6" s="15">
        <f>O6/(N5:N6)</f>
        <v>4.403490941146373E-3</v>
      </c>
      <c r="Q6" s="14">
        <v>2828373.99</v>
      </c>
      <c r="R6" s="7">
        <v>11330</v>
      </c>
      <c r="S6" s="15">
        <f>R6/(Q5:Q6)</f>
        <v>4.0058351689197932E-3</v>
      </c>
      <c r="T6" s="14">
        <v>3040249</v>
      </c>
      <c r="U6" s="7">
        <v>7160.21</v>
      </c>
      <c r="V6" s="15">
        <f>U6/(T5:T6)</f>
        <v>2.3551393323375815E-3</v>
      </c>
      <c r="W6" s="14">
        <v>3432618.26</v>
      </c>
      <c r="X6" s="7">
        <v>18314.16</v>
      </c>
      <c r="Y6" s="15">
        <f>X6/(W5:W6)</f>
        <v>5.3353325691392209E-3</v>
      </c>
    </row>
    <row r="7" spans="1:25" x14ac:dyDescent="0.25">
      <c r="A7" s="6" t="s">
        <v>57</v>
      </c>
      <c r="B7" s="10">
        <v>2543165</v>
      </c>
      <c r="C7" s="7">
        <v>20178.14</v>
      </c>
      <c r="D7" s="11">
        <f>C7/(B5:B7)</f>
        <v>7.9342630147866931E-3</v>
      </c>
      <c r="E7" s="14">
        <v>2628904</v>
      </c>
      <c r="F7" s="7">
        <v>17284.189999999999</v>
      </c>
      <c r="G7" s="15">
        <f>F7/(E5:E7)</f>
        <v>6.5746752258735953E-3</v>
      </c>
      <c r="H7" s="14">
        <v>2717508</v>
      </c>
      <c r="I7" s="7">
        <v>12854</v>
      </c>
      <c r="J7" s="15">
        <f>I7/(H5:H7)</f>
        <v>4.7300688719223638E-3</v>
      </c>
      <c r="K7" s="14">
        <v>2852864</v>
      </c>
      <c r="L7" s="7">
        <v>12213</v>
      </c>
      <c r="M7" s="15">
        <f>L7/(K5:K7)</f>
        <v>4.2809611674443646E-3</v>
      </c>
      <c r="N7" s="14">
        <v>2998530.38</v>
      </c>
      <c r="O7" s="7">
        <v>17046</v>
      </c>
      <c r="P7" s="15">
        <f>O7/(N5:N7)</f>
        <v>5.6847848244912565E-3</v>
      </c>
      <c r="Q7" s="14">
        <v>2828373.99</v>
      </c>
      <c r="R7" s="7">
        <v>12344</v>
      </c>
      <c r="S7" s="15">
        <f>R7/(Q5:Q7)</f>
        <v>4.3643450419369751E-3</v>
      </c>
      <c r="T7" s="14">
        <v>3040249</v>
      </c>
      <c r="U7" s="7">
        <v>13762.96</v>
      </c>
      <c r="V7" s="15">
        <f>U7/(T5:T7)</f>
        <v>4.5269186833052158E-3</v>
      </c>
      <c r="W7" s="14">
        <v>3432618.26</v>
      </c>
      <c r="X7" s="7">
        <v>21063.38</v>
      </c>
      <c r="Y7" s="15">
        <f>X7/(W5:W7)</f>
        <v>6.1362430671215978E-3</v>
      </c>
    </row>
    <row r="8" spans="1:25" x14ac:dyDescent="0.25">
      <c r="A8" s="6" t="s">
        <v>58</v>
      </c>
      <c r="B8" s="10">
        <v>2543165</v>
      </c>
      <c r="C8" s="7">
        <v>40340.85</v>
      </c>
      <c r="D8" s="11">
        <f>C8/(B5:B8)</f>
        <v>1.5862458786590723E-2</v>
      </c>
      <c r="E8" s="14">
        <v>2628904</v>
      </c>
      <c r="F8" s="7">
        <v>29372.99</v>
      </c>
      <c r="G8" s="15">
        <f>F8/(E5:E8)</f>
        <v>1.1173093426005667E-2</v>
      </c>
      <c r="H8" s="14">
        <v>2717508</v>
      </c>
      <c r="I8" s="7">
        <v>24328</v>
      </c>
      <c r="J8" s="15">
        <f>I8/(H5:H8)</f>
        <v>8.9523195515891774E-3</v>
      </c>
      <c r="K8" s="14">
        <v>2852864</v>
      </c>
      <c r="L8" s="7">
        <v>22646</v>
      </c>
      <c r="M8" s="15">
        <f>L8/(K5:K8)</f>
        <v>7.9379879307250531E-3</v>
      </c>
      <c r="N8" s="14">
        <v>2998530.38</v>
      </c>
      <c r="O8" s="7">
        <v>37338</v>
      </c>
      <c r="P8" s="15">
        <f>O8/(N5:N8)</f>
        <v>1.2452099951710345E-2</v>
      </c>
      <c r="Q8" s="14">
        <v>2828373.99</v>
      </c>
      <c r="R8" s="7">
        <v>23993</v>
      </c>
      <c r="S8" s="15">
        <f>R8/(Q5:Q8)</f>
        <v>8.48296586124383E-3</v>
      </c>
      <c r="T8" s="14">
        <v>3040249</v>
      </c>
      <c r="U8" s="7">
        <v>22394.65</v>
      </c>
      <c r="V8" s="15">
        <f>U8/(T5:T8)</f>
        <v>7.3660578459198581E-3</v>
      </c>
      <c r="W8" s="14">
        <v>3432618.26</v>
      </c>
      <c r="X8" s="7">
        <v>53112.08</v>
      </c>
      <c r="Y8" s="15">
        <f>X8/(W5:W8)</f>
        <v>1.5472760434479541E-2</v>
      </c>
    </row>
    <row r="9" spans="1:25" ht="16.5" thickBot="1" x14ac:dyDescent="0.3">
      <c r="A9" s="6" t="s">
        <v>130</v>
      </c>
      <c r="B9" s="10"/>
      <c r="C9" s="7"/>
      <c r="D9" s="11"/>
      <c r="E9" s="14"/>
      <c r="F9" s="7"/>
      <c r="G9" s="15"/>
      <c r="H9" s="14"/>
      <c r="I9" s="7"/>
      <c r="J9" s="15"/>
      <c r="K9" s="14"/>
      <c r="L9" s="7"/>
      <c r="M9" s="15"/>
      <c r="N9" s="14"/>
      <c r="O9" s="7">
        <v>-900</v>
      </c>
      <c r="P9" s="15"/>
      <c r="Q9" s="14"/>
      <c r="R9" s="7"/>
      <c r="S9" s="15"/>
      <c r="T9" s="14"/>
      <c r="U9" s="7"/>
      <c r="V9" s="15"/>
      <c r="W9" s="14"/>
      <c r="X9" s="7"/>
      <c r="Y9" s="15"/>
    </row>
    <row r="10" spans="1:25" s="44" customFormat="1" ht="31.5" customHeight="1" x14ac:dyDescent="0.25">
      <c r="A10" s="114" t="s">
        <v>146</v>
      </c>
      <c r="B10" s="111"/>
      <c r="C10" s="112">
        <f>SUM(C5:C9)</f>
        <v>88769.2</v>
      </c>
      <c r="D10" s="113"/>
      <c r="E10" s="111"/>
      <c r="F10" s="112">
        <f>SUM(F5:F9)</f>
        <v>68166.7</v>
      </c>
      <c r="G10" s="113"/>
      <c r="H10" s="111"/>
      <c r="I10" s="112">
        <f>SUM(I5:I9)</f>
        <v>51142</v>
      </c>
      <c r="J10" s="113"/>
      <c r="K10" s="111"/>
      <c r="L10" s="112">
        <f>SUM(L5:L9)</f>
        <v>45913</v>
      </c>
      <c r="M10" s="113"/>
      <c r="N10" s="111"/>
      <c r="O10" s="112">
        <v>74297.2</v>
      </c>
      <c r="P10" s="113"/>
      <c r="Q10" s="111"/>
      <c r="R10" s="112">
        <v>56798.86</v>
      </c>
      <c r="S10" s="113"/>
      <c r="T10" s="111"/>
      <c r="U10" s="112">
        <f>SUM(U5:U9)</f>
        <v>48216.26</v>
      </c>
      <c r="V10" s="113"/>
      <c r="W10" s="111"/>
      <c r="X10" s="112">
        <f>SUM(X5:X9)</f>
        <v>108054.73000000001</v>
      </c>
      <c r="Y10" s="113"/>
    </row>
    <row r="11" spans="1:25" s="44" customFormat="1" x14ac:dyDescent="0.25">
      <c r="A11" s="107"/>
      <c r="B11" s="108"/>
      <c r="C11" s="109"/>
      <c r="D11" s="110"/>
      <c r="E11" s="108"/>
      <c r="F11" s="109"/>
      <c r="G11" s="110"/>
      <c r="H11" s="108"/>
      <c r="I11" s="109"/>
      <c r="J11" s="110"/>
      <c r="K11" s="108"/>
      <c r="L11" s="109"/>
      <c r="M11" s="110"/>
      <c r="N11" s="108"/>
      <c r="O11" s="109"/>
      <c r="P11" s="110"/>
      <c r="Q11" s="108"/>
      <c r="R11" s="109"/>
      <c r="S11" s="110"/>
      <c r="T11" s="108"/>
      <c r="U11" s="109"/>
      <c r="V11" s="110"/>
      <c r="W11" s="108"/>
      <c r="X11" s="109"/>
      <c r="Y11" s="110"/>
    </row>
    <row r="12" spans="1:25" s="95" customFormat="1" ht="31.5" x14ac:dyDescent="0.25">
      <c r="A12" s="91" t="s">
        <v>159</v>
      </c>
      <c r="B12" s="92"/>
      <c r="C12" s="93">
        <v>0</v>
      </c>
      <c r="D12" s="94"/>
      <c r="E12" s="92"/>
      <c r="F12" s="93">
        <v>0</v>
      </c>
      <c r="G12" s="94"/>
      <c r="H12" s="92"/>
      <c r="I12" s="93">
        <v>0</v>
      </c>
      <c r="J12" s="94"/>
      <c r="K12" s="92"/>
      <c r="L12" s="93">
        <v>36.659999999999997</v>
      </c>
      <c r="M12" s="94"/>
      <c r="N12" s="92"/>
      <c r="O12" s="93">
        <v>452.48</v>
      </c>
      <c r="P12" s="94"/>
      <c r="Q12" s="92"/>
      <c r="R12" s="93">
        <v>550.96</v>
      </c>
      <c r="S12" s="94"/>
      <c r="T12" s="92"/>
      <c r="U12" s="93">
        <v>18196.55</v>
      </c>
      <c r="V12" s="94"/>
      <c r="W12" s="92"/>
      <c r="X12" s="93">
        <v>108054.73</v>
      </c>
      <c r="Y12" s="94"/>
    </row>
    <row r="19" spans="15:24" x14ac:dyDescent="0.25">
      <c r="O19" s="53"/>
      <c r="R19" s="53"/>
      <c r="U19" s="53"/>
      <c r="X19" s="53"/>
    </row>
  </sheetData>
  <mergeCells count="8">
    <mergeCell ref="W2:Y2"/>
    <mergeCell ref="T2:V2"/>
    <mergeCell ref="Q2:S2"/>
    <mergeCell ref="N2:P2"/>
    <mergeCell ref="B2:D2"/>
    <mergeCell ref="E2:G2"/>
    <mergeCell ref="H2:J2"/>
    <mergeCell ref="K2:M2"/>
  </mergeCells>
  <pageMargins left="0.7" right="0.7" top="0.75" bottom="0.75" header="0.3" footer="0.3"/>
  <pageSetup scale="2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E7E1-3690-4830-BA3A-627770D92395}">
  <dimension ref="A1:X31"/>
  <sheetViews>
    <sheetView view="pageBreakPreview" topLeftCell="C1" zoomScale="60" zoomScaleNormal="100" workbookViewId="0">
      <selection activeCell="Q33" sqref="Q33"/>
    </sheetView>
  </sheetViews>
  <sheetFormatPr defaultRowHeight="15.75" x14ac:dyDescent="0.25"/>
  <cols>
    <col min="1" max="1" width="12" style="4" customWidth="1"/>
    <col min="2" max="2" width="3.7109375" style="4" customWidth="1"/>
    <col min="3" max="3" width="11.5703125" style="4" bestFit="1" customWidth="1"/>
    <col min="4" max="4" width="2.85546875" style="4" customWidth="1"/>
    <col min="5" max="5" width="11.5703125" style="4" bestFit="1" customWidth="1"/>
    <col min="6" max="6" width="19.42578125" style="4" bestFit="1" customWidth="1"/>
    <col min="7" max="7" width="4.42578125" style="4" customWidth="1"/>
    <col min="8" max="8" width="11.5703125" style="4" bestFit="1" customWidth="1"/>
    <col min="9" max="9" width="19.85546875" style="4" bestFit="1" customWidth="1"/>
    <col min="10" max="10" width="3.85546875" style="4" customWidth="1"/>
    <col min="11" max="11" width="12.7109375" style="4" bestFit="1" customWidth="1"/>
    <col min="12" max="12" width="19.42578125" style="4" bestFit="1" customWidth="1"/>
    <col min="13" max="13" width="5" style="4" customWidth="1"/>
    <col min="14" max="14" width="12.7109375" style="44" bestFit="1" customWidth="1"/>
    <col min="15" max="15" width="19.85546875" style="4" bestFit="1" customWidth="1"/>
    <col min="16" max="16" width="5.7109375" style="4" customWidth="1"/>
    <col min="17" max="17" width="16.28515625" style="44" customWidth="1"/>
    <col min="18" max="18" width="19.85546875" style="44" bestFit="1" customWidth="1"/>
    <col min="19" max="19" width="4.85546875" style="44" customWidth="1"/>
    <col min="20" max="20" width="16.28515625" style="44" customWidth="1"/>
    <col min="21" max="21" width="19.85546875" style="44" bestFit="1" customWidth="1"/>
    <col min="22" max="22" width="4.85546875" style="44" customWidth="1"/>
    <col min="23" max="23" width="16.28515625" style="44" customWidth="1"/>
    <col min="24" max="24" width="19.85546875" style="44" bestFit="1" customWidth="1"/>
    <col min="25" max="16384" width="9.140625" style="4"/>
  </cols>
  <sheetData>
    <row r="1" spans="1:24" ht="21" x14ac:dyDescent="0.35">
      <c r="A1" s="56" t="s">
        <v>100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4"/>
      <c r="P1" s="64"/>
      <c r="Q1" s="65"/>
      <c r="R1" s="65"/>
      <c r="T1" s="65"/>
      <c r="U1" s="65"/>
      <c r="W1" s="89"/>
      <c r="X1" s="65"/>
    </row>
    <row r="2" spans="1:24" ht="47.25" x14ac:dyDescent="0.25">
      <c r="B2" s="38"/>
      <c r="C2" s="38" t="s">
        <v>36</v>
      </c>
      <c r="D2" s="38"/>
      <c r="E2" s="38" t="s">
        <v>38</v>
      </c>
      <c r="F2" s="36" t="s">
        <v>71</v>
      </c>
      <c r="G2" s="38"/>
      <c r="H2" s="38" t="s">
        <v>16</v>
      </c>
      <c r="I2" s="36" t="s">
        <v>70</v>
      </c>
      <c r="K2" s="38" t="s">
        <v>39</v>
      </c>
      <c r="L2" s="36" t="s">
        <v>69</v>
      </c>
      <c r="M2" s="36"/>
      <c r="N2" s="45" t="s">
        <v>51</v>
      </c>
      <c r="O2" s="36" t="s">
        <v>74</v>
      </c>
      <c r="P2" s="36"/>
      <c r="Q2" s="45" t="s">
        <v>95</v>
      </c>
      <c r="R2" s="75" t="s">
        <v>96</v>
      </c>
      <c r="S2" s="55"/>
      <c r="T2" s="45" t="s">
        <v>125</v>
      </c>
      <c r="U2" s="75" t="s">
        <v>126</v>
      </c>
      <c r="V2" s="55"/>
      <c r="W2" s="45" t="s">
        <v>139</v>
      </c>
      <c r="X2" s="75" t="s">
        <v>147</v>
      </c>
    </row>
    <row r="3" spans="1:24" x14ac:dyDescent="0.25">
      <c r="A3" s="6" t="s">
        <v>42</v>
      </c>
      <c r="B3" s="5"/>
      <c r="C3" s="5">
        <v>1691072.32</v>
      </c>
      <c r="D3" s="5"/>
      <c r="E3" s="5">
        <v>1878749.39</v>
      </c>
      <c r="F3" s="5">
        <v>1891.33</v>
      </c>
      <c r="G3" s="5"/>
      <c r="H3" s="5">
        <v>2103277.2999999998</v>
      </c>
      <c r="I3" s="5">
        <v>3489.43</v>
      </c>
      <c r="K3" s="27">
        <v>2308837.35</v>
      </c>
      <c r="L3" s="5">
        <v>184.61</v>
      </c>
      <c r="M3" s="5"/>
      <c r="N3" s="46">
        <v>2995523.91</v>
      </c>
      <c r="O3" s="5">
        <v>534.15</v>
      </c>
      <c r="P3" s="5"/>
      <c r="Q3" s="46">
        <v>4006392.33</v>
      </c>
      <c r="R3" s="44">
        <v>2823.4</v>
      </c>
      <c r="T3" s="44">
        <v>3135849.22</v>
      </c>
      <c r="U3" s="44">
        <v>7939.7</v>
      </c>
      <c r="W3" s="46">
        <v>1924460.91</v>
      </c>
      <c r="X3" s="44">
        <v>4763.05</v>
      </c>
    </row>
    <row r="4" spans="1:24" x14ac:dyDescent="0.25">
      <c r="A4" s="6"/>
      <c r="B4" s="5"/>
      <c r="C4" s="5"/>
      <c r="D4" s="5"/>
      <c r="E4" s="5"/>
      <c r="F4" s="5"/>
      <c r="G4" s="5"/>
      <c r="H4" s="5"/>
      <c r="I4" s="5"/>
      <c r="K4" s="5"/>
      <c r="L4" s="5"/>
      <c r="M4" s="5"/>
      <c r="O4" s="5"/>
      <c r="P4" s="5"/>
    </row>
    <row r="5" spans="1:24" x14ac:dyDescent="0.25">
      <c r="A5" s="6" t="s">
        <v>43</v>
      </c>
      <c r="B5" s="5"/>
      <c r="C5" s="26">
        <v>3812235.2</v>
      </c>
      <c r="D5" s="5"/>
      <c r="E5" s="26">
        <v>3733439.23</v>
      </c>
      <c r="F5" s="5"/>
      <c r="G5" s="5"/>
      <c r="H5" s="26">
        <v>4083851.29</v>
      </c>
      <c r="I5" s="5">
        <v>5134.8</v>
      </c>
      <c r="K5" s="5">
        <v>4495887.24</v>
      </c>
      <c r="L5" s="5">
        <v>596.73</v>
      </c>
      <c r="M5" s="5"/>
      <c r="N5" s="44">
        <v>5355870</v>
      </c>
      <c r="O5" s="5">
        <v>790.26</v>
      </c>
      <c r="P5" s="5"/>
      <c r="Q5" s="47">
        <v>6532538.1500000004</v>
      </c>
      <c r="R5" s="44">
        <v>5924.51</v>
      </c>
      <c r="T5" s="47">
        <v>5868826.4299999997</v>
      </c>
      <c r="U5" s="44">
        <v>12243.54</v>
      </c>
      <c r="W5" s="47">
        <v>4122446.41</v>
      </c>
      <c r="X5" s="44">
        <v>8819.9599999999991</v>
      </c>
    </row>
    <row r="6" spans="1:24" x14ac:dyDescent="0.25">
      <c r="A6" s="6"/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5"/>
      <c r="P6" s="5"/>
    </row>
    <row r="7" spans="1:24" x14ac:dyDescent="0.25">
      <c r="A7" s="6" t="s">
        <v>44</v>
      </c>
      <c r="B7" s="5"/>
      <c r="C7" s="5">
        <v>2117958.12</v>
      </c>
      <c r="D7" s="5"/>
      <c r="E7" s="27">
        <v>1329442.26</v>
      </c>
      <c r="F7" s="5"/>
      <c r="G7" s="5"/>
      <c r="H7" s="5">
        <v>2342953.6</v>
      </c>
      <c r="I7" s="5">
        <v>4738.3999999999996</v>
      </c>
      <c r="K7" s="5">
        <v>3083688</v>
      </c>
      <c r="L7" s="5">
        <v>940.5</v>
      </c>
      <c r="M7" s="5"/>
      <c r="N7" s="44">
        <v>3896498.45</v>
      </c>
      <c r="O7" s="5">
        <v>929.67</v>
      </c>
      <c r="P7" s="5"/>
      <c r="Q7" s="44">
        <v>4327397.37</v>
      </c>
      <c r="R7" s="44">
        <v>6875.59</v>
      </c>
      <c r="T7" s="44">
        <v>5486839.7000000002</v>
      </c>
      <c r="U7" s="44">
        <v>14438.81</v>
      </c>
      <c r="W7" s="44">
        <v>2137007.66</v>
      </c>
      <c r="X7" s="44">
        <v>10201.040000000001</v>
      </c>
    </row>
    <row r="8" spans="1:24" x14ac:dyDescent="0.25">
      <c r="A8" s="6"/>
      <c r="B8" s="5"/>
      <c r="C8" s="5"/>
      <c r="D8" s="5"/>
      <c r="E8" s="5"/>
      <c r="F8" s="5"/>
      <c r="G8" s="5"/>
      <c r="H8" s="5"/>
      <c r="I8" s="5"/>
      <c r="K8" s="5"/>
      <c r="L8" s="5"/>
      <c r="M8" s="5"/>
      <c r="O8" s="5"/>
      <c r="P8" s="5"/>
    </row>
    <row r="9" spans="1:24" x14ac:dyDescent="0.25">
      <c r="A9" s="6" t="s">
        <v>45</v>
      </c>
      <c r="B9" s="5"/>
      <c r="C9" s="27">
        <v>1551398.56</v>
      </c>
      <c r="D9" s="5"/>
      <c r="E9" s="5">
        <v>2532365.39</v>
      </c>
      <c r="F9" s="5">
        <v>3106.84</v>
      </c>
      <c r="G9" s="5"/>
      <c r="H9" s="27">
        <v>1932628.68</v>
      </c>
      <c r="I9" s="5">
        <v>2173.96</v>
      </c>
      <c r="K9" s="5">
        <v>2984609.21</v>
      </c>
      <c r="L9" s="5">
        <v>640.4</v>
      </c>
      <c r="M9" s="5"/>
      <c r="N9" s="44">
        <v>3690025.02</v>
      </c>
      <c r="O9" s="5">
        <v>642.21</v>
      </c>
      <c r="P9" s="5"/>
      <c r="Q9" s="44">
        <v>4373982.5999999996</v>
      </c>
      <c r="R9" s="44">
        <v>6788.36</v>
      </c>
      <c r="T9" s="44">
        <v>2873884.76</v>
      </c>
      <c r="U9" s="44">
        <v>8931.33</v>
      </c>
      <c r="W9" s="44">
        <v>2128482.64</v>
      </c>
      <c r="X9" s="44">
        <v>5472</v>
      </c>
    </row>
    <row r="10" spans="1:24" x14ac:dyDescent="0.25">
      <c r="A10" s="6"/>
      <c r="B10" s="5"/>
      <c r="C10" s="5"/>
      <c r="D10" s="5"/>
      <c r="E10" s="5"/>
      <c r="F10" s="5"/>
      <c r="G10" s="5"/>
      <c r="H10" s="5"/>
      <c r="I10" s="5"/>
      <c r="K10" s="5"/>
      <c r="L10" s="5"/>
      <c r="M10" s="5"/>
      <c r="O10" s="5"/>
      <c r="P10" s="5"/>
    </row>
    <row r="11" spans="1:24" x14ac:dyDescent="0.25">
      <c r="A11" s="6" t="s">
        <v>46</v>
      </c>
      <c r="B11" s="5"/>
      <c r="C11" s="5">
        <v>1618958.11</v>
      </c>
      <c r="D11" s="5"/>
      <c r="E11" s="5">
        <v>2309831.27</v>
      </c>
      <c r="F11" s="5"/>
      <c r="G11" s="5"/>
      <c r="H11" s="5">
        <v>3776823.54</v>
      </c>
      <c r="I11" s="5">
        <v>3143.14</v>
      </c>
      <c r="K11" s="5">
        <v>4811384.96</v>
      </c>
      <c r="L11" s="5">
        <v>860.46</v>
      </c>
      <c r="M11" s="5"/>
      <c r="N11" s="44">
        <v>5461850.4100000001</v>
      </c>
      <c r="O11" s="5">
        <v>807.92</v>
      </c>
      <c r="P11" s="5"/>
      <c r="Q11" s="44">
        <v>6501579.5199999996</v>
      </c>
      <c r="R11" s="44">
        <v>9640.2900000000009</v>
      </c>
      <c r="T11" s="44">
        <v>3048964.5</v>
      </c>
      <c r="U11" s="44">
        <v>12026.64</v>
      </c>
      <c r="W11" s="44">
        <v>2730257.88</v>
      </c>
      <c r="X11" s="44">
        <v>6541.29</v>
      </c>
    </row>
    <row r="12" spans="1:24" x14ac:dyDescent="0.25">
      <c r="A12" s="6"/>
      <c r="B12" s="5"/>
      <c r="C12" s="5"/>
      <c r="D12" s="5"/>
      <c r="E12" s="5"/>
      <c r="F12" s="5"/>
      <c r="G12" s="5"/>
      <c r="H12" s="5"/>
      <c r="I12" s="5"/>
      <c r="K12" s="5"/>
      <c r="L12" s="5"/>
      <c r="M12" s="5"/>
      <c r="O12" s="5"/>
      <c r="P12" s="5"/>
    </row>
    <row r="13" spans="1:24" x14ac:dyDescent="0.25">
      <c r="A13" s="6" t="s">
        <v>5</v>
      </c>
      <c r="B13" s="5"/>
      <c r="C13" s="5">
        <v>2063083.95</v>
      </c>
      <c r="D13" s="5"/>
      <c r="E13" s="5">
        <v>1733613.85</v>
      </c>
      <c r="F13" s="5">
        <v>3245.87</v>
      </c>
      <c r="G13" s="5"/>
      <c r="H13" s="5">
        <v>2066239.4</v>
      </c>
      <c r="I13" s="5">
        <v>3082.63</v>
      </c>
      <c r="K13" s="5">
        <v>3130159.77</v>
      </c>
      <c r="L13" s="5">
        <v>896.34</v>
      </c>
      <c r="M13" s="5"/>
      <c r="N13" s="44">
        <v>3454475.11</v>
      </c>
      <c r="O13" s="5">
        <v>740.32</v>
      </c>
      <c r="P13" s="5"/>
      <c r="Q13" s="44">
        <v>4477591.34</v>
      </c>
      <c r="R13" s="44">
        <v>9091.17</v>
      </c>
      <c r="T13" s="44">
        <v>2777215.32</v>
      </c>
      <c r="U13" s="44">
        <v>7706.3</v>
      </c>
      <c r="W13" s="44">
        <v>2937583.89</v>
      </c>
      <c r="X13" s="44">
        <v>6678</v>
      </c>
    </row>
    <row r="14" spans="1:24" x14ac:dyDescent="0.25">
      <c r="A14" s="6"/>
      <c r="B14" s="5"/>
      <c r="C14" s="5"/>
      <c r="D14" s="5"/>
      <c r="E14" s="5"/>
      <c r="F14" s="5"/>
      <c r="G14" s="5"/>
      <c r="H14" s="5"/>
      <c r="I14" s="5"/>
      <c r="K14" s="5"/>
      <c r="L14" s="5"/>
      <c r="M14" s="5"/>
      <c r="O14" s="5"/>
      <c r="P14" s="5"/>
    </row>
    <row r="15" spans="1:24" x14ac:dyDescent="0.25">
      <c r="A15" s="6" t="s">
        <v>40</v>
      </c>
      <c r="B15" s="5"/>
      <c r="C15" s="5">
        <v>1956268.13</v>
      </c>
      <c r="D15" s="5"/>
      <c r="E15" s="5">
        <v>1582111.18</v>
      </c>
      <c r="F15" s="5">
        <v>2970.25</v>
      </c>
      <c r="G15" s="5"/>
      <c r="H15" s="5">
        <v>2048560.57</v>
      </c>
      <c r="I15" s="5">
        <v>2593.67</v>
      </c>
      <c r="K15" s="5">
        <v>3406919.48</v>
      </c>
      <c r="L15" s="5">
        <v>704.86</v>
      </c>
      <c r="M15" s="5"/>
      <c r="N15" s="44">
        <v>3425831.06</v>
      </c>
      <c r="O15" s="5">
        <v>580.20000000000005</v>
      </c>
      <c r="P15" s="5"/>
      <c r="Q15" s="44">
        <v>4470537.3099999996</v>
      </c>
      <c r="R15" s="44">
        <v>9318.17</v>
      </c>
      <c r="T15" s="44">
        <v>3229596</v>
      </c>
      <c r="U15" s="44">
        <v>7949.91</v>
      </c>
      <c r="W15" s="44">
        <v>2820005.26</v>
      </c>
      <c r="X15" s="44">
        <v>6266.45</v>
      </c>
    </row>
    <row r="16" spans="1:24" x14ac:dyDescent="0.25">
      <c r="A16" s="6"/>
      <c r="B16" s="5"/>
      <c r="C16" s="5"/>
      <c r="D16" s="5"/>
      <c r="E16" s="5"/>
      <c r="F16" s="5"/>
      <c r="G16" s="5"/>
      <c r="H16" s="5"/>
      <c r="I16" s="5"/>
      <c r="K16" s="5"/>
      <c r="L16" s="5"/>
      <c r="M16" s="5"/>
      <c r="O16" s="5"/>
      <c r="P16" s="5"/>
    </row>
    <row r="17" spans="1:24" x14ac:dyDescent="0.25">
      <c r="A17" s="6" t="s">
        <v>41</v>
      </c>
      <c r="B17" s="5"/>
      <c r="C17" s="5">
        <v>1982580.84</v>
      </c>
      <c r="D17" s="5"/>
      <c r="E17" s="5">
        <v>2233311.12</v>
      </c>
      <c r="F17" s="5">
        <v>3963.83</v>
      </c>
      <c r="G17" s="5"/>
      <c r="H17" s="5">
        <v>2308545.1</v>
      </c>
      <c r="I17" s="5">
        <v>3463.13</v>
      </c>
      <c r="K17" s="5">
        <v>3555042.49</v>
      </c>
      <c r="L17" s="5">
        <v>807.34</v>
      </c>
      <c r="M17" s="5"/>
      <c r="N17" s="44">
        <v>5827333.7699999996</v>
      </c>
      <c r="O17" s="5">
        <v>737.91</v>
      </c>
      <c r="P17" s="5"/>
      <c r="Q17" s="44">
        <v>4701453.6900000004</v>
      </c>
      <c r="R17" s="44">
        <v>11075.97</v>
      </c>
      <c r="T17" s="44">
        <v>4914323.25</v>
      </c>
      <c r="U17" s="44">
        <v>11075.9</v>
      </c>
      <c r="W17" s="44">
        <v>3120917.32</v>
      </c>
      <c r="X17" s="44">
        <v>7719.8</v>
      </c>
    </row>
    <row r="18" spans="1:24" x14ac:dyDescent="0.25">
      <c r="A18" s="6"/>
      <c r="B18" s="5"/>
      <c r="C18" s="5"/>
      <c r="D18" s="5"/>
      <c r="E18" s="5"/>
      <c r="F18" s="5"/>
      <c r="G18" s="5"/>
      <c r="H18" s="5"/>
      <c r="I18" s="5"/>
      <c r="K18" s="5"/>
      <c r="L18" s="5"/>
      <c r="M18" s="5"/>
      <c r="O18" s="5"/>
      <c r="P18" s="5"/>
    </row>
    <row r="19" spans="1:24" x14ac:dyDescent="0.25">
      <c r="A19" s="6" t="s">
        <v>7</v>
      </c>
      <c r="B19" s="5"/>
      <c r="C19" s="5">
        <v>1824921.72</v>
      </c>
      <c r="D19" s="5"/>
      <c r="E19" s="5">
        <v>2105875.09</v>
      </c>
      <c r="F19" s="5">
        <v>3574.92</v>
      </c>
      <c r="G19" s="5"/>
      <c r="H19" s="5">
        <v>2147479.62</v>
      </c>
      <c r="I19" s="5">
        <v>2362.54</v>
      </c>
      <c r="K19" s="5">
        <v>3471703.15</v>
      </c>
      <c r="L19" s="5">
        <v>764.94</v>
      </c>
      <c r="M19" s="5"/>
      <c r="N19" s="44">
        <v>4025800</v>
      </c>
      <c r="O19" s="5">
        <v>699.64</v>
      </c>
      <c r="P19" s="5"/>
      <c r="Q19" s="44">
        <v>4047573</v>
      </c>
      <c r="R19" s="44">
        <v>9390.01</v>
      </c>
      <c r="T19" s="44">
        <v>4600759.3600000003</v>
      </c>
      <c r="U19" s="44">
        <v>12494.44</v>
      </c>
      <c r="W19" s="44">
        <v>2833691.35</v>
      </c>
      <c r="X19" s="44">
        <v>6582.52</v>
      </c>
    </row>
    <row r="20" spans="1:24" x14ac:dyDescent="0.25">
      <c r="A20" s="6"/>
      <c r="B20" s="5"/>
      <c r="C20" s="5"/>
      <c r="D20" s="5"/>
      <c r="E20" s="5"/>
      <c r="F20" s="5"/>
      <c r="G20" s="5"/>
      <c r="H20" s="5"/>
      <c r="I20" s="5"/>
      <c r="K20" s="5"/>
      <c r="L20" s="5"/>
      <c r="M20" s="5"/>
      <c r="O20" s="5"/>
      <c r="P20" s="5"/>
    </row>
    <row r="21" spans="1:24" x14ac:dyDescent="0.25">
      <c r="A21" s="6" t="s">
        <v>47</v>
      </c>
      <c r="B21" s="5"/>
      <c r="C21" s="5">
        <v>2435875.5099999998</v>
      </c>
      <c r="D21" s="5"/>
      <c r="E21" s="5">
        <v>2201835.4</v>
      </c>
      <c r="F21" s="5">
        <v>3161.52</v>
      </c>
      <c r="G21" s="5"/>
      <c r="H21" s="5">
        <v>2785980.75</v>
      </c>
      <c r="I21" s="5">
        <v>203.81</v>
      </c>
      <c r="K21" s="5">
        <v>4195548.7699999996</v>
      </c>
      <c r="L21" s="5">
        <v>580.99</v>
      </c>
      <c r="M21" s="5"/>
      <c r="N21" s="44">
        <v>3972752.33</v>
      </c>
      <c r="O21" s="5">
        <v>988.49</v>
      </c>
      <c r="P21" s="5"/>
      <c r="Q21" s="44">
        <v>4069133.35</v>
      </c>
      <c r="R21" s="44">
        <v>9030.76</v>
      </c>
      <c r="T21" s="44">
        <v>3134883.96</v>
      </c>
      <c r="U21" s="44">
        <v>9279.25</v>
      </c>
      <c r="W21" s="44">
        <v>2656281.12</v>
      </c>
      <c r="X21" s="44">
        <v>5626.41</v>
      </c>
    </row>
    <row r="22" spans="1:24" x14ac:dyDescent="0.25">
      <c r="A22" s="6"/>
      <c r="B22" s="5"/>
      <c r="C22" s="5"/>
      <c r="D22" s="5"/>
      <c r="E22" s="5"/>
      <c r="F22" s="5"/>
      <c r="G22" s="5"/>
      <c r="H22" s="5"/>
      <c r="I22" s="5"/>
      <c r="K22" s="5"/>
      <c r="L22" s="5"/>
      <c r="M22" s="5"/>
      <c r="O22" s="5"/>
      <c r="P22" s="5"/>
    </row>
    <row r="23" spans="1:24" x14ac:dyDescent="0.25">
      <c r="A23" s="6" t="s">
        <v>48</v>
      </c>
      <c r="B23" s="5"/>
      <c r="C23" s="5">
        <v>2006108.95</v>
      </c>
      <c r="D23" s="5"/>
      <c r="E23" s="5">
        <v>2352941.35</v>
      </c>
      <c r="F23" s="5">
        <v>4915.05</v>
      </c>
      <c r="G23" s="5"/>
      <c r="H23" s="5">
        <v>3279501.25</v>
      </c>
      <c r="I23" s="5">
        <v>511.63</v>
      </c>
      <c r="K23" s="26">
        <v>5214145.1500000004</v>
      </c>
      <c r="L23" s="5">
        <v>806.92</v>
      </c>
      <c r="M23" s="5"/>
      <c r="N23" s="47">
        <v>5849099.9699999997</v>
      </c>
      <c r="O23" s="5">
        <v>1353.32</v>
      </c>
      <c r="P23" s="5"/>
      <c r="Q23" s="44">
        <v>3909973.56</v>
      </c>
      <c r="R23" s="44">
        <v>11197.38</v>
      </c>
      <c r="T23" s="44">
        <v>3543356.15</v>
      </c>
      <c r="U23" s="44">
        <v>8419.23</v>
      </c>
      <c r="W23" s="44">
        <v>5221835.7</v>
      </c>
      <c r="X23" s="44">
        <v>8551.89</v>
      </c>
    </row>
    <row r="24" spans="1:24" x14ac:dyDescent="0.25">
      <c r="A24" s="6"/>
      <c r="B24" s="5"/>
      <c r="C24" s="5"/>
      <c r="D24" s="5"/>
      <c r="E24" s="5"/>
      <c r="F24" s="5"/>
      <c r="G24" s="5"/>
      <c r="H24" s="5"/>
      <c r="I24" s="5"/>
      <c r="K24" s="5"/>
      <c r="L24" s="5"/>
      <c r="M24" s="5"/>
      <c r="O24" s="5"/>
      <c r="P24" s="5"/>
    </row>
    <row r="25" spans="1:24" x14ac:dyDescent="0.25">
      <c r="A25" s="6" t="s">
        <v>8</v>
      </c>
      <c r="B25" s="5"/>
      <c r="C25" s="5">
        <v>1787172.07</v>
      </c>
      <c r="D25" s="5"/>
      <c r="E25" s="5">
        <v>2276128.58</v>
      </c>
      <c r="F25" s="5">
        <v>3439.14</v>
      </c>
      <c r="G25" s="5"/>
      <c r="H25" s="5">
        <v>2363791.14</v>
      </c>
      <c r="I25" s="5">
        <v>217.97</v>
      </c>
      <c r="K25" s="5">
        <v>3188523.27</v>
      </c>
      <c r="L25" s="5">
        <v>627.42999999999995</v>
      </c>
      <c r="M25" s="5"/>
      <c r="N25" s="44">
        <v>3870210.24</v>
      </c>
      <c r="O25" s="5">
        <v>2126.77</v>
      </c>
      <c r="P25" s="5"/>
      <c r="Q25" s="44">
        <v>3420230.37</v>
      </c>
      <c r="R25" s="44">
        <v>8720.17</v>
      </c>
      <c r="T25" s="46">
        <v>1853784.95</v>
      </c>
      <c r="U25" s="44">
        <v>5590.05</v>
      </c>
      <c r="W25" s="44">
        <v>2884409.61</v>
      </c>
      <c r="X25" s="44">
        <v>7722.96</v>
      </c>
    </row>
    <row r="26" spans="1:24" x14ac:dyDescent="0.25">
      <c r="L26" s="5"/>
      <c r="M26" s="5"/>
      <c r="O26" s="5"/>
      <c r="P26" s="5"/>
    </row>
    <row r="27" spans="1:24" x14ac:dyDescent="0.25">
      <c r="A27" s="6" t="s">
        <v>68</v>
      </c>
      <c r="F27" s="5">
        <f>SUM(F3:F26)</f>
        <v>30268.75</v>
      </c>
      <c r="I27" s="5">
        <f>SUM(I3:I26)</f>
        <v>31115.110000000004</v>
      </c>
      <c r="L27" s="5">
        <f>SUM(L3:L26)</f>
        <v>8411.52</v>
      </c>
      <c r="M27" s="5"/>
      <c r="O27" s="5">
        <f>SUM(O3:O26)</f>
        <v>10930.86</v>
      </c>
      <c r="P27" s="5"/>
      <c r="R27" s="44">
        <f>SUM(R3:R26)</f>
        <v>99875.78</v>
      </c>
      <c r="U27" s="44">
        <f>SUM(U3:U26)</f>
        <v>118095.1</v>
      </c>
      <c r="X27" s="44">
        <f>SUM(X3:X26)</f>
        <v>84945.37000000001</v>
      </c>
    </row>
    <row r="29" spans="1:24" x14ac:dyDescent="0.25">
      <c r="A29" s="6" t="s">
        <v>85</v>
      </c>
    </row>
    <row r="30" spans="1:24" x14ac:dyDescent="0.25">
      <c r="A30" s="34" t="s">
        <v>66</v>
      </c>
    </row>
    <row r="31" spans="1:24" x14ac:dyDescent="0.25">
      <c r="A31" s="35" t="s">
        <v>67</v>
      </c>
    </row>
  </sheetData>
  <pageMargins left="0.7" right="0.7" top="0.75" bottom="0.75" header="0.3" footer="0.3"/>
  <pageSetup scale="4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6993-C3F7-4585-A056-C77D53CF972B}">
  <dimension ref="A1:M20"/>
  <sheetViews>
    <sheetView view="pageBreakPreview" zoomScale="60" zoomScaleNormal="13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M23" sqref="M23"/>
    </sheetView>
  </sheetViews>
  <sheetFormatPr defaultRowHeight="15.75" x14ac:dyDescent="0.25"/>
  <cols>
    <col min="1" max="1" width="34.7109375" style="6" customWidth="1"/>
    <col min="2" max="2" width="16" style="44" customWidth="1"/>
    <col min="3" max="3" width="15.140625" style="44" customWidth="1"/>
    <col min="4" max="4" width="15" style="44" customWidth="1"/>
    <col min="5" max="5" width="15.5703125" style="44" customWidth="1"/>
    <col min="6" max="6" width="16" style="44" customWidth="1"/>
    <col min="7" max="8" width="13.85546875" style="44" customWidth="1"/>
    <col min="9" max="9" width="14.5703125" style="44" customWidth="1"/>
    <col min="10" max="10" width="15.140625" style="44" customWidth="1"/>
    <col min="11" max="11" width="15.5703125" style="44" customWidth="1"/>
    <col min="12" max="12" width="14.85546875" style="44" customWidth="1"/>
    <col min="13" max="13" width="14.7109375" style="44" customWidth="1"/>
    <col min="14" max="16384" width="9.140625" style="4"/>
  </cols>
  <sheetData>
    <row r="1" spans="1:13" ht="21" x14ac:dyDescent="0.35">
      <c r="A1" s="56" t="s">
        <v>99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B2" s="45" t="s">
        <v>42</v>
      </c>
      <c r="C2" s="45" t="s">
        <v>43</v>
      </c>
      <c r="D2" s="45" t="s">
        <v>44</v>
      </c>
      <c r="E2" s="45" t="s">
        <v>45</v>
      </c>
      <c r="F2" s="45" t="s">
        <v>46</v>
      </c>
      <c r="G2" s="45" t="s">
        <v>5</v>
      </c>
      <c r="H2" s="45" t="s">
        <v>40</v>
      </c>
      <c r="I2" s="45" t="s">
        <v>41</v>
      </c>
      <c r="J2" s="45" t="s">
        <v>7</v>
      </c>
      <c r="K2" s="45" t="s">
        <v>47</v>
      </c>
      <c r="L2" s="45" t="s">
        <v>48</v>
      </c>
      <c r="M2" s="45" t="s">
        <v>8</v>
      </c>
    </row>
    <row r="4" spans="1:13" x14ac:dyDescent="0.25">
      <c r="A4" s="6" t="s">
        <v>81</v>
      </c>
      <c r="B4" s="44">
        <v>1924460.91</v>
      </c>
      <c r="C4" s="44">
        <v>4122446.41</v>
      </c>
      <c r="D4" s="44">
        <v>2137007.66</v>
      </c>
      <c r="E4" s="44">
        <v>2128483</v>
      </c>
      <c r="F4" s="44">
        <v>2730258</v>
      </c>
      <c r="G4" s="44">
        <v>2937584</v>
      </c>
      <c r="H4" s="44">
        <v>2820005.26</v>
      </c>
      <c r="I4" s="44">
        <v>3120917.32</v>
      </c>
      <c r="J4" s="44">
        <v>2833691.35</v>
      </c>
      <c r="K4" s="88">
        <v>2656281.12</v>
      </c>
      <c r="L4" s="88">
        <v>5221835.7</v>
      </c>
      <c r="M4" s="88">
        <v>2884409.61</v>
      </c>
    </row>
    <row r="5" spans="1:13" x14ac:dyDescent="0.25">
      <c r="A5" s="6" t="s">
        <v>142</v>
      </c>
      <c r="B5" s="44">
        <v>500000</v>
      </c>
      <c r="C5" s="44">
        <v>500000</v>
      </c>
      <c r="D5" s="44">
        <v>500000</v>
      </c>
      <c r="E5" s="44">
        <v>500000</v>
      </c>
      <c r="F5" s="44">
        <v>500000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</row>
    <row r="6" spans="1:13" x14ac:dyDescent="0.25">
      <c r="A6" s="6" t="s">
        <v>143</v>
      </c>
      <c r="B6" s="44">
        <v>750000</v>
      </c>
      <c r="C6" s="44">
        <v>750000</v>
      </c>
      <c r="D6" s="44">
        <v>750000</v>
      </c>
      <c r="E6" s="44">
        <v>750000</v>
      </c>
      <c r="F6" s="44">
        <v>750000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</row>
    <row r="7" spans="1:13" x14ac:dyDescent="0.25">
      <c r="A7" s="6" t="s">
        <v>144</v>
      </c>
      <c r="B7" s="44">
        <v>1250000</v>
      </c>
      <c r="C7" s="44">
        <v>1250000</v>
      </c>
      <c r="D7" s="44">
        <v>500000</v>
      </c>
      <c r="E7" s="44">
        <v>500000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</row>
    <row r="8" spans="1:13" x14ac:dyDescent="0.25">
      <c r="A8" s="6" t="s">
        <v>80</v>
      </c>
      <c r="B8" s="88">
        <v>1277190.46</v>
      </c>
      <c r="C8" s="88">
        <v>1217430.06</v>
      </c>
      <c r="D8" s="88">
        <v>1287572.27</v>
      </c>
      <c r="E8" s="88">
        <v>1334332.1299999999</v>
      </c>
      <c r="F8" s="88">
        <v>1243358.25</v>
      </c>
      <c r="G8" s="88">
        <v>1411699.56</v>
      </c>
      <c r="H8" s="88">
        <v>1388684.38</v>
      </c>
      <c r="I8" s="88">
        <v>1380438.08</v>
      </c>
      <c r="J8" s="88">
        <v>1359595.46</v>
      </c>
      <c r="K8" s="88">
        <v>1405230.62</v>
      </c>
      <c r="L8" s="88">
        <v>1366739.26</v>
      </c>
      <c r="M8" s="88">
        <v>1375550.18</v>
      </c>
    </row>
    <row r="9" spans="1:13" x14ac:dyDescent="0.25">
      <c r="A9" s="6" t="s">
        <v>82</v>
      </c>
      <c r="B9" s="44">
        <v>295526.92</v>
      </c>
      <c r="C9" s="44">
        <v>295900.34000000003</v>
      </c>
      <c r="D9" s="44">
        <v>304876.15999999997</v>
      </c>
      <c r="E9" s="44">
        <v>314722.64</v>
      </c>
      <c r="F9" s="44">
        <v>325224.96000000002</v>
      </c>
      <c r="G9" s="44">
        <v>331120.46000000002</v>
      </c>
      <c r="H9" s="44">
        <v>33657.440000000002</v>
      </c>
      <c r="I9" s="44">
        <v>329784.99</v>
      </c>
      <c r="J9" s="44">
        <v>335117.08</v>
      </c>
      <c r="K9" s="88">
        <v>353524.03</v>
      </c>
      <c r="L9" s="88">
        <v>338338.61</v>
      </c>
      <c r="M9" s="88">
        <v>346716.28</v>
      </c>
    </row>
    <row r="10" spans="1:13" x14ac:dyDescent="0.25">
      <c r="A10" s="6" t="s">
        <v>110</v>
      </c>
      <c r="B10" s="88">
        <v>33164.480000000003</v>
      </c>
      <c r="C10" s="88">
        <v>33192.57</v>
      </c>
      <c r="D10" s="88">
        <v>33219.78</v>
      </c>
      <c r="E10" s="88">
        <v>33247.919999999998</v>
      </c>
      <c r="F10" s="88">
        <v>33275.17</v>
      </c>
      <c r="G10" s="88">
        <v>33303.35</v>
      </c>
      <c r="H10" s="44">
        <v>33331.64</v>
      </c>
      <c r="I10" s="44">
        <v>33357.21</v>
      </c>
      <c r="J10" s="44">
        <v>33385.54</v>
      </c>
      <c r="K10" s="88">
        <v>33413</v>
      </c>
      <c r="L10" s="88">
        <v>33441</v>
      </c>
      <c r="M10" s="88">
        <v>33469</v>
      </c>
    </row>
    <row r="11" spans="1:13" x14ac:dyDescent="0.25">
      <c r="A11" s="6" t="s">
        <v>145</v>
      </c>
      <c r="B11" s="88">
        <v>6061.18</v>
      </c>
      <c r="C11" s="88">
        <v>3661.69</v>
      </c>
      <c r="D11" s="88">
        <v>3312.13</v>
      </c>
      <c r="E11" s="88">
        <v>3312.55</v>
      </c>
      <c r="F11" s="88">
        <v>3312.96</v>
      </c>
      <c r="G11" s="88">
        <v>3313.38</v>
      </c>
      <c r="H11" s="44">
        <v>3313.8</v>
      </c>
      <c r="I11" s="44">
        <v>3314.18</v>
      </c>
      <c r="J11" s="44">
        <v>3314.6</v>
      </c>
      <c r="K11" s="88">
        <v>3315.01</v>
      </c>
      <c r="L11" s="88">
        <v>3315.44</v>
      </c>
      <c r="M11" s="88">
        <v>10537.72</v>
      </c>
    </row>
    <row r="12" spans="1:13" x14ac:dyDescent="0.25">
      <c r="B12" s="88"/>
      <c r="C12" s="88"/>
      <c r="D12" s="88"/>
      <c r="E12" s="88"/>
      <c r="F12" s="88"/>
      <c r="G12" s="88"/>
      <c r="H12" s="88"/>
      <c r="I12" s="88"/>
    </row>
    <row r="13" spans="1:13" x14ac:dyDescent="0.25">
      <c r="A13" s="6" t="s">
        <v>83</v>
      </c>
    </row>
    <row r="14" spans="1:13" x14ac:dyDescent="0.25">
      <c r="A14" s="6" t="s">
        <v>26</v>
      </c>
      <c r="B14" s="44">
        <v>153768.9</v>
      </c>
      <c r="C14" s="44">
        <v>153963.60999999999</v>
      </c>
      <c r="D14" s="44">
        <v>154148.47</v>
      </c>
      <c r="E14" s="44">
        <v>155721.76</v>
      </c>
      <c r="F14" s="44">
        <v>155893.35999999999</v>
      </c>
      <c r="G14" s="44">
        <v>156070.87</v>
      </c>
      <c r="H14" s="90">
        <v>156340.85</v>
      </c>
      <c r="I14" s="88">
        <v>156489.63</v>
      </c>
      <c r="J14" s="44">
        <v>156654.51999999999</v>
      </c>
      <c r="K14" s="44">
        <v>156814</v>
      </c>
      <c r="L14" s="44">
        <v>157128</v>
      </c>
      <c r="M14" s="44">
        <v>157393</v>
      </c>
    </row>
    <row r="15" spans="1:13" x14ac:dyDescent="0.25">
      <c r="A15" s="6" t="s">
        <v>84</v>
      </c>
      <c r="B15" s="44">
        <v>6061.18</v>
      </c>
      <c r="C15" s="44">
        <v>5584.72</v>
      </c>
      <c r="D15" s="44">
        <v>6063.59</v>
      </c>
      <c r="E15" s="44">
        <v>9308.5499999999993</v>
      </c>
      <c r="F15" s="44">
        <v>9309.75</v>
      </c>
      <c r="G15" s="44">
        <v>8838.99</v>
      </c>
      <c r="H15" s="44">
        <v>9340.14</v>
      </c>
      <c r="I15" s="44">
        <v>8981.33</v>
      </c>
      <c r="J15" s="44">
        <v>8982.48</v>
      </c>
      <c r="K15" s="88">
        <f t="shared" ref="K15:M15" si="0">SUM(K10:K14)</f>
        <v>193542.01</v>
      </c>
      <c r="L15" s="88">
        <f>SUM(L10:L14)</f>
        <v>193884.44</v>
      </c>
      <c r="M15" s="88">
        <f t="shared" si="0"/>
        <v>201399.72</v>
      </c>
    </row>
    <row r="16" spans="1:13" x14ac:dyDescent="0.25">
      <c r="A16" s="6" t="s">
        <v>18</v>
      </c>
      <c r="B16" s="44">
        <v>351.41</v>
      </c>
      <c r="C16" s="44">
        <v>351.57</v>
      </c>
      <c r="D16" s="44">
        <v>351.73</v>
      </c>
      <c r="E16" s="44">
        <v>351.89</v>
      </c>
      <c r="F16" s="44">
        <v>352.05</v>
      </c>
      <c r="G16" s="44">
        <v>352.21</v>
      </c>
      <c r="H16" s="88">
        <v>352.37</v>
      </c>
      <c r="I16" s="88">
        <v>352.52</v>
      </c>
      <c r="J16" s="44">
        <v>352.68</v>
      </c>
      <c r="K16" s="88">
        <f t="shared" ref="K16:M16" si="1">SUM(K11:K15)</f>
        <v>353671.02</v>
      </c>
      <c r="L16" s="88">
        <f t="shared" si="1"/>
        <v>354327.88</v>
      </c>
      <c r="M16" s="88">
        <f t="shared" si="1"/>
        <v>369330.44</v>
      </c>
    </row>
    <row r="18" spans="1:13" x14ac:dyDescent="0.25">
      <c r="A18" s="6" t="s">
        <v>68</v>
      </c>
      <c r="B18" s="44">
        <f>SUM(B4:B17)</f>
        <v>6196585.4400000004</v>
      </c>
      <c r="C18" s="44">
        <f>SUM(C4:C17)</f>
        <v>8332530.9700000016</v>
      </c>
      <c r="D18" s="44">
        <f>SUM(D4:D17)</f>
        <v>5676551.79</v>
      </c>
      <c r="E18" s="44">
        <f t="shared" ref="E18:M18" si="2">SUM(E4:E17)</f>
        <v>5729480.4399999985</v>
      </c>
      <c r="F18" s="44">
        <f t="shared" si="2"/>
        <v>5750984.5</v>
      </c>
      <c r="G18" s="44">
        <f t="shared" si="2"/>
        <v>4882282.82</v>
      </c>
      <c r="H18" s="44">
        <f t="shared" si="2"/>
        <v>4445025.879999999</v>
      </c>
      <c r="I18" s="44">
        <f t="shared" si="2"/>
        <v>5033635.26</v>
      </c>
      <c r="J18" s="44">
        <f t="shared" si="2"/>
        <v>4731093.709999999</v>
      </c>
      <c r="K18" s="44">
        <f t="shared" si="2"/>
        <v>5155790.8100000005</v>
      </c>
      <c r="L18" s="44">
        <f t="shared" si="2"/>
        <v>7669010.330000001</v>
      </c>
      <c r="M18" s="44">
        <f t="shared" si="2"/>
        <v>5378805.9500000002</v>
      </c>
    </row>
    <row r="20" spans="1:13" x14ac:dyDescent="0.25">
      <c r="A20" s="6" t="s">
        <v>86</v>
      </c>
    </row>
  </sheetData>
  <pageMargins left="0.7" right="0.7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BB64-A90D-4D82-85BA-4B63014CD3DB}">
  <dimension ref="A1:K49"/>
  <sheetViews>
    <sheetView view="pageBreakPreview" zoomScale="60" zoomScaleNormal="115" workbookViewId="0">
      <selection activeCell="P19" sqref="P19"/>
    </sheetView>
  </sheetViews>
  <sheetFormatPr defaultColWidth="9.140625" defaultRowHeight="15" x14ac:dyDescent="0.25"/>
  <cols>
    <col min="1" max="1" width="5.28515625" style="48" customWidth="1"/>
    <col min="2" max="2" width="38.140625" style="48" customWidth="1"/>
    <col min="3" max="8" width="15.7109375" style="48" customWidth="1"/>
    <col min="9" max="10" width="14.140625" style="48" hidden="1" customWidth="1"/>
    <col min="11" max="11" width="16.85546875" style="48" hidden="1" customWidth="1"/>
    <col min="12" max="16384" width="9.140625" style="48"/>
  </cols>
  <sheetData>
    <row r="1" spans="1:11" ht="40.5" customHeight="1" thickTop="1" thickBot="1" x14ac:dyDescent="0.35">
      <c r="C1" s="81" t="s">
        <v>16</v>
      </c>
      <c r="D1" s="81" t="s">
        <v>39</v>
      </c>
      <c r="E1" s="81" t="s">
        <v>111</v>
      </c>
      <c r="F1" s="81" t="s">
        <v>52</v>
      </c>
      <c r="G1" s="81" t="s">
        <v>53</v>
      </c>
      <c r="H1" s="81" t="s">
        <v>139</v>
      </c>
      <c r="I1" s="115" t="s">
        <v>160</v>
      </c>
      <c r="J1" s="115" t="s">
        <v>161</v>
      </c>
      <c r="K1" s="115" t="s">
        <v>162</v>
      </c>
    </row>
    <row r="2" spans="1:11" ht="29.25" customHeight="1" thickTop="1" x14ac:dyDescent="0.3">
      <c r="B2" s="96" t="s">
        <v>15</v>
      </c>
      <c r="C2" s="76"/>
      <c r="D2" s="77"/>
      <c r="E2" s="78"/>
      <c r="F2" s="79"/>
      <c r="G2" s="104"/>
      <c r="H2" s="116"/>
      <c r="I2" s="98"/>
      <c r="J2" s="117"/>
      <c r="K2" s="99"/>
    </row>
    <row r="3" spans="1:11" x14ac:dyDescent="0.25">
      <c r="B3" s="97" t="s">
        <v>114</v>
      </c>
      <c r="C3" s="66"/>
      <c r="D3" s="67"/>
      <c r="E3" s="68"/>
      <c r="G3" s="105"/>
      <c r="H3" s="105"/>
      <c r="I3" s="98"/>
      <c r="J3" s="118"/>
      <c r="K3" s="99"/>
    </row>
    <row r="4" spans="1:11" x14ac:dyDescent="0.25">
      <c r="A4" s="100">
        <v>39</v>
      </c>
      <c r="B4" s="48" t="s">
        <v>93</v>
      </c>
      <c r="C4" s="66"/>
      <c r="D4" s="67"/>
      <c r="E4" s="68"/>
      <c r="F4" s="48">
        <v>0</v>
      </c>
      <c r="G4" s="105">
        <v>-940</v>
      </c>
      <c r="H4" s="99">
        <v>-393.9</v>
      </c>
      <c r="I4" s="98">
        <v>-415</v>
      </c>
      <c r="J4" s="118"/>
      <c r="K4" s="99"/>
    </row>
    <row r="5" spans="1:11" x14ac:dyDescent="0.25">
      <c r="A5" s="100">
        <v>46</v>
      </c>
      <c r="B5" s="48" t="s">
        <v>78</v>
      </c>
      <c r="C5" s="66">
        <v>0</v>
      </c>
      <c r="D5" s="67">
        <v>0</v>
      </c>
      <c r="E5" s="68">
        <v>2080</v>
      </c>
      <c r="F5" s="48">
        <v>13727.85</v>
      </c>
      <c r="G5" s="105">
        <v>25199</v>
      </c>
      <c r="H5" s="99">
        <v>15319.39</v>
      </c>
      <c r="I5" s="98"/>
      <c r="J5" s="118"/>
      <c r="K5" s="99"/>
    </row>
    <row r="6" spans="1:11" x14ac:dyDescent="0.25">
      <c r="A6" s="100">
        <v>47</v>
      </c>
      <c r="B6" s="103" t="s">
        <v>163</v>
      </c>
      <c r="C6" s="66"/>
      <c r="D6" s="67"/>
      <c r="E6" s="68"/>
      <c r="G6" s="105"/>
      <c r="H6" s="99">
        <v>25000</v>
      </c>
      <c r="I6" s="98"/>
      <c r="J6" s="118"/>
      <c r="K6" s="99"/>
    </row>
    <row r="7" spans="1:11" x14ac:dyDescent="0.25">
      <c r="A7" s="100">
        <v>50</v>
      </c>
      <c r="B7" s="48" t="s">
        <v>31</v>
      </c>
      <c r="C7" s="66">
        <v>307820</v>
      </c>
      <c r="D7" s="67">
        <v>307926</v>
      </c>
      <c r="E7" s="68">
        <v>385687.86</v>
      </c>
      <c r="F7" s="48">
        <v>266951.2</v>
      </c>
      <c r="G7" s="105">
        <v>93398</v>
      </c>
      <c r="H7" s="99">
        <v>363970.72</v>
      </c>
      <c r="I7" s="98"/>
      <c r="J7" s="118"/>
      <c r="K7" s="99"/>
    </row>
    <row r="8" spans="1:11" x14ac:dyDescent="0.25">
      <c r="A8" s="100">
        <v>51</v>
      </c>
      <c r="B8" s="48" t="s">
        <v>28</v>
      </c>
      <c r="C8" s="66">
        <v>8283</v>
      </c>
      <c r="D8" s="67">
        <v>18283</v>
      </c>
      <c r="E8" s="68">
        <v>40783</v>
      </c>
      <c r="F8" s="48">
        <v>40783</v>
      </c>
      <c r="G8" s="105">
        <v>40783</v>
      </c>
      <c r="H8" s="99">
        <v>40783</v>
      </c>
      <c r="I8" s="98"/>
      <c r="J8" s="118"/>
      <c r="K8" s="99"/>
    </row>
    <row r="9" spans="1:11" x14ac:dyDescent="0.25">
      <c r="A9" s="100">
        <v>52</v>
      </c>
      <c r="B9" s="48" t="s">
        <v>29</v>
      </c>
      <c r="C9" s="66">
        <v>38751</v>
      </c>
      <c r="D9" s="67">
        <v>32988.79</v>
      </c>
      <c r="E9" s="68">
        <v>44988.79</v>
      </c>
      <c r="F9" s="48">
        <v>55233.79</v>
      </c>
      <c r="G9" s="105">
        <v>57849</v>
      </c>
      <c r="H9" s="99">
        <v>69849.259999999995</v>
      </c>
      <c r="I9" s="98"/>
      <c r="J9" s="118"/>
      <c r="K9" s="99"/>
    </row>
    <row r="10" spans="1:11" x14ac:dyDescent="0.25">
      <c r="A10" s="100">
        <v>53</v>
      </c>
      <c r="B10" s="48" t="s">
        <v>23</v>
      </c>
      <c r="C10" s="66">
        <v>105591</v>
      </c>
      <c r="D10" s="67">
        <v>106838.33</v>
      </c>
      <c r="E10" s="68">
        <v>153233.32999999999</v>
      </c>
      <c r="F10" s="48">
        <v>162504.32999999999</v>
      </c>
      <c r="G10" s="105">
        <v>43247</v>
      </c>
      <c r="H10" s="99">
        <v>249897.13</v>
      </c>
      <c r="I10" s="98"/>
      <c r="J10" s="118"/>
      <c r="K10" s="99"/>
    </row>
    <row r="11" spans="1:11" x14ac:dyDescent="0.25">
      <c r="A11" s="100">
        <v>54</v>
      </c>
      <c r="B11" s="48" t="s">
        <v>32</v>
      </c>
      <c r="C11" s="66">
        <v>18865</v>
      </c>
      <c r="D11" s="67">
        <v>20255.689999999999</v>
      </c>
      <c r="E11" s="68">
        <v>22661.39</v>
      </c>
      <c r="F11" s="48">
        <v>25285.09</v>
      </c>
      <c r="G11" s="105">
        <v>33357</v>
      </c>
      <c r="H11" s="99">
        <v>34012.78</v>
      </c>
      <c r="I11" s="98"/>
      <c r="J11" s="118"/>
      <c r="K11" s="99"/>
    </row>
    <row r="12" spans="1:11" x14ac:dyDescent="0.25">
      <c r="A12" s="100">
        <v>55</v>
      </c>
      <c r="B12" s="48" t="s">
        <v>24</v>
      </c>
      <c r="C12" s="66">
        <v>180563</v>
      </c>
      <c r="D12" s="67">
        <v>123701</v>
      </c>
      <c r="E12" s="68">
        <v>93701.04</v>
      </c>
      <c r="F12" s="48">
        <v>118701.04</v>
      </c>
      <c r="G12" s="105">
        <v>0.04</v>
      </c>
      <c r="H12" s="99">
        <v>186802.14</v>
      </c>
      <c r="I12" s="98"/>
      <c r="J12" s="118"/>
      <c r="K12" s="99"/>
    </row>
    <row r="13" spans="1:11" x14ac:dyDescent="0.25">
      <c r="A13" s="100">
        <v>56</v>
      </c>
      <c r="B13" s="48" t="s">
        <v>25</v>
      </c>
      <c r="C13" s="66">
        <v>270926</v>
      </c>
      <c r="D13" s="67">
        <v>307926.34999999998</v>
      </c>
      <c r="E13" s="68">
        <v>344926.35</v>
      </c>
      <c r="F13" s="48">
        <v>381926.15</v>
      </c>
      <c r="G13" s="105">
        <v>418926</v>
      </c>
      <c r="H13" s="99">
        <v>473926.35</v>
      </c>
      <c r="I13" s="98"/>
      <c r="J13" s="118"/>
      <c r="K13" s="99"/>
    </row>
    <row r="14" spans="1:11" x14ac:dyDescent="0.25">
      <c r="A14" s="100">
        <v>59</v>
      </c>
      <c r="B14" s="48" t="s">
        <v>27</v>
      </c>
      <c r="C14" s="66">
        <v>5000</v>
      </c>
      <c r="D14" s="67">
        <v>6504</v>
      </c>
      <c r="E14" s="68">
        <v>9015.6</v>
      </c>
      <c r="F14" s="48">
        <v>14015.6</v>
      </c>
      <c r="G14" s="105">
        <v>29016</v>
      </c>
      <c r="H14" s="99">
        <v>21108</v>
      </c>
      <c r="I14" s="98"/>
      <c r="J14" s="118"/>
      <c r="K14" s="99"/>
    </row>
    <row r="15" spans="1:11" x14ac:dyDescent="0.25">
      <c r="A15" s="100">
        <v>60</v>
      </c>
      <c r="B15" s="48" t="s">
        <v>79</v>
      </c>
      <c r="C15" s="66">
        <v>0</v>
      </c>
      <c r="D15" s="67">
        <v>0</v>
      </c>
      <c r="E15" s="68">
        <v>10000</v>
      </c>
      <c r="F15" s="48">
        <v>40000</v>
      </c>
      <c r="G15" s="105">
        <v>65000</v>
      </c>
      <c r="H15" s="99">
        <v>65000</v>
      </c>
      <c r="I15" s="98"/>
      <c r="J15" s="118"/>
      <c r="K15" s="99"/>
    </row>
    <row r="16" spans="1:11" x14ac:dyDescent="0.25">
      <c r="A16" s="100">
        <v>63</v>
      </c>
      <c r="B16" s="48" t="s">
        <v>30</v>
      </c>
      <c r="C16" s="66">
        <v>7069</v>
      </c>
      <c r="D16" s="67">
        <v>7069.21</v>
      </c>
      <c r="E16" s="68">
        <f>SUM(D16:D16)</f>
        <v>7069.21</v>
      </c>
      <c r="F16" s="48">
        <v>7069.21</v>
      </c>
      <c r="G16" s="105">
        <v>7069</v>
      </c>
      <c r="H16" s="99">
        <v>7069.21</v>
      </c>
      <c r="I16" s="98"/>
      <c r="J16" s="118"/>
      <c r="K16" s="99"/>
    </row>
    <row r="17" spans="1:11" x14ac:dyDescent="0.25">
      <c r="A17" s="100"/>
      <c r="C17" s="66"/>
      <c r="D17" s="67"/>
      <c r="E17" s="68"/>
      <c r="G17" s="105"/>
      <c r="H17" s="99"/>
      <c r="I17" s="98"/>
      <c r="J17" s="118"/>
      <c r="K17" s="99"/>
    </row>
    <row r="18" spans="1:11" x14ac:dyDescent="0.25">
      <c r="C18" s="66"/>
      <c r="D18" s="67"/>
      <c r="E18" s="68"/>
      <c r="G18" s="105"/>
      <c r="H18" s="99"/>
      <c r="I18" s="98"/>
      <c r="J18" s="118"/>
      <c r="K18" s="99"/>
    </row>
    <row r="19" spans="1:11" x14ac:dyDescent="0.25">
      <c r="B19" s="97" t="s">
        <v>113</v>
      </c>
      <c r="C19" s="66"/>
      <c r="D19" s="67"/>
      <c r="E19" s="68"/>
      <c r="G19" s="105"/>
      <c r="H19" s="99"/>
      <c r="I19" s="98"/>
      <c r="J19" s="118"/>
      <c r="K19" s="99"/>
    </row>
    <row r="20" spans="1:11" x14ac:dyDescent="0.25">
      <c r="A20" s="101">
        <v>13</v>
      </c>
      <c r="B20" s="48" t="s">
        <v>76</v>
      </c>
      <c r="C20" s="66">
        <v>0</v>
      </c>
      <c r="D20" s="67">
        <v>0</v>
      </c>
      <c r="E20" s="68">
        <v>618606</v>
      </c>
      <c r="F20" s="48">
        <v>1229559.1299999999</v>
      </c>
      <c r="G20" s="105">
        <v>1040641</v>
      </c>
      <c r="H20" s="99">
        <v>0</v>
      </c>
      <c r="I20" s="98"/>
      <c r="J20" s="118"/>
      <c r="K20" s="99"/>
    </row>
    <row r="21" spans="1:11" x14ac:dyDescent="0.25">
      <c r="A21" s="101">
        <v>16</v>
      </c>
      <c r="B21" s="103" t="s">
        <v>149</v>
      </c>
      <c r="C21" s="66"/>
      <c r="D21" s="67"/>
      <c r="E21" s="68"/>
      <c r="G21" s="105"/>
      <c r="H21" s="99">
        <v>795810.5</v>
      </c>
      <c r="I21" s="98"/>
      <c r="J21" s="118"/>
      <c r="K21" s="99"/>
    </row>
    <row r="22" spans="1:11" x14ac:dyDescent="0.25">
      <c r="A22" s="101">
        <v>17</v>
      </c>
      <c r="B22" s="103" t="s">
        <v>164</v>
      </c>
      <c r="C22" s="66"/>
      <c r="D22" s="67"/>
      <c r="E22" s="68"/>
      <c r="G22" s="105"/>
      <c r="H22" s="99">
        <v>3138.85</v>
      </c>
      <c r="I22" s="98"/>
      <c r="J22" s="118"/>
      <c r="K22" s="99"/>
    </row>
    <row r="23" spans="1:11" x14ac:dyDescent="0.25">
      <c r="A23" s="101">
        <v>48</v>
      </c>
      <c r="B23" s="103" t="s">
        <v>148</v>
      </c>
      <c r="C23" s="66"/>
      <c r="D23" s="67"/>
      <c r="E23" s="68"/>
      <c r="G23" s="105">
        <v>2000</v>
      </c>
      <c r="H23" s="99">
        <v>1423.68</v>
      </c>
      <c r="I23" s="98"/>
      <c r="J23" s="118"/>
      <c r="K23" s="99"/>
    </row>
    <row r="24" spans="1:11" x14ac:dyDescent="0.25">
      <c r="A24" s="101">
        <v>58</v>
      </c>
      <c r="B24" s="48" t="s">
        <v>21</v>
      </c>
      <c r="C24" s="66">
        <v>2548</v>
      </c>
      <c r="D24" s="67">
        <v>1387</v>
      </c>
      <c r="E24" s="68">
        <v>1356.68</v>
      </c>
      <c r="F24" s="48">
        <v>1356.68</v>
      </c>
      <c r="G24" s="105">
        <v>1357</v>
      </c>
      <c r="H24" s="99">
        <v>1356.68</v>
      </c>
      <c r="I24" s="98"/>
      <c r="J24" s="118"/>
      <c r="K24" s="99"/>
    </row>
    <row r="25" spans="1:11" x14ac:dyDescent="0.25">
      <c r="A25" s="101">
        <v>61</v>
      </c>
      <c r="B25" s="48" t="s">
        <v>33</v>
      </c>
      <c r="C25" s="66">
        <v>141231</v>
      </c>
      <c r="D25" s="67">
        <v>155860.38</v>
      </c>
      <c r="E25" s="68">
        <v>82738.179999999993</v>
      </c>
      <c r="F25" s="48">
        <v>30531.91</v>
      </c>
      <c r="G25" s="105">
        <v>44981.91</v>
      </c>
      <c r="H25" s="99">
        <v>59973.63</v>
      </c>
      <c r="I25" s="98"/>
      <c r="J25" s="118"/>
      <c r="K25" s="99"/>
    </row>
    <row r="26" spans="1:11" x14ac:dyDescent="0.25">
      <c r="A26" s="101">
        <v>62</v>
      </c>
      <c r="B26" s="48" t="s">
        <v>17</v>
      </c>
      <c r="C26" s="66">
        <v>119255</v>
      </c>
      <c r="D26" s="67">
        <v>161095.09</v>
      </c>
      <c r="E26" s="68">
        <v>184023.09</v>
      </c>
      <c r="F26" s="48">
        <v>196801.19</v>
      </c>
      <c r="G26" s="105">
        <v>215328</v>
      </c>
      <c r="H26" s="99">
        <v>238035.64</v>
      </c>
      <c r="I26" s="98"/>
      <c r="J26" s="118"/>
      <c r="K26" s="99"/>
    </row>
    <row r="27" spans="1:11" x14ac:dyDescent="0.25">
      <c r="A27" s="101">
        <v>64</v>
      </c>
      <c r="B27" s="48" t="s">
        <v>112</v>
      </c>
      <c r="C27" s="66">
        <v>7802</v>
      </c>
      <c r="D27" s="67">
        <v>7802.28</v>
      </c>
      <c r="E27" s="68">
        <v>5405.28</v>
      </c>
      <c r="F27" s="48">
        <v>5405.28</v>
      </c>
      <c r="G27" s="105">
        <v>1543</v>
      </c>
      <c r="H27" s="99">
        <v>1542.88</v>
      </c>
      <c r="I27" s="98"/>
      <c r="J27" s="118"/>
      <c r="K27" s="99"/>
    </row>
    <row r="28" spans="1:11" x14ac:dyDescent="0.25">
      <c r="A28" s="101">
        <v>65</v>
      </c>
      <c r="B28" s="48" t="s">
        <v>34</v>
      </c>
      <c r="C28" s="66">
        <v>1151</v>
      </c>
      <c r="D28" s="67">
        <v>1201.1500000000001</v>
      </c>
      <c r="E28" s="68">
        <f>SUM(D28:D28)</f>
        <v>1201.1500000000001</v>
      </c>
      <c r="F28" s="48">
        <v>1201.1500000000001</v>
      </c>
      <c r="G28" s="105">
        <v>1201</v>
      </c>
      <c r="H28" s="99">
        <v>1243.6500000000001</v>
      </c>
      <c r="I28" s="98"/>
      <c r="J28" s="118"/>
      <c r="K28" s="99"/>
    </row>
    <row r="29" spans="1:11" x14ac:dyDescent="0.25">
      <c r="A29" s="101">
        <v>66</v>
      </c>
      <c r="B29" s="48" t="s">
        <v>35</v>
      </c>
      <c r="C29" s="66">
        <v>14046</v>
      </c>
      <c r="D29" s="67">
        <v>14125.3</v>
      </c>
      <c r="E29" s="68">
        <v>14240</v>
      </c>
      <c r="F29" s="48">
        <v>12362.53</v>
      </c>
      <c r="G29" s="105">
        <v>17342</v>
      </c>
      <c r="H29" s="99">
        <v>12390.6</v>
      </c>
      <c r="I29" s="98"/>
      <c r="J29" s="119"/>
      <c r="K29" s="99"/>
    </row>
    <row r="30" spans="1:11" x14ac:dyDescent="0.25">
      <c r="A30" s="101">
        <v>67</v>
      </c>
      <c r="B30" s="48" t="s">
        <v>19</v>
      </c>
      <c r="C30" s="66">
        <v>237</v>
      </c>
      <c r="D30" s="67">
        <v>237.34</v>
      </c>
      <c r="E30" s="68">
        <f>SUM(D30:D30)</f>
        <v>237.34</v>
      </c>
      <c r="F30" s="48">
        <v>237</v>
      </c>
      <c r="G30" s="105">
        <v>237.34</v>
      </c>
      <c r="H30" s="99">
        <v>237.34</v>
      </c>
      <c r="I30" s="98"/>
      <c r="J30" s="118"/>
      <c r="K30" s="99"/>
    </row>
    <row r="31" spans="1:11" x14ac:dyDescent="0.25">
      <c r="A31" s="101">
        <v>69</v>
      </c>
      <c r="B31" s="48" t="s">
        <v>22</v>
      </c>
      <c r="C31" s="66">
        <v>25551</v>
      </c>
      <c r="D31" s="67">
        <v>35527.68</v>
      </c>
      <c r="E31" s="68">
        <v>33668.370000000003</v>
      </c>
      <c r="F31" s="48">
        <v>29500.62</v>
      </c>
      <c r="G31" s="105">
        <v>29500</v>
      </c>
      <c r="H31" s="99">
        <v>29500.62</v>
      </c>
      <c r="I31" s="98"/>
      <c r="J31" s="118"/>
      <c r="K31" s="99"/>
    </row>
    <row r="32" spans="1:11" ht="15.75" thickBot="1" x14ac:dyDescent="0.3">
      <c r="C32" s="66"/>
      <c r="D32" s="67"/>
      <c r="E32" s="68"/>
      <c r="G32" s="105"/>
      <c r="H32" s="99"/>
      <c r="I32" s="98"/>
      <c r="J32" s="118"/>
      <c r="K32" s="99"/>
    </row>
    <row r="33" spans="1:11" ht="15.75" thickBot="1" x14ac:dyDescent="0.3">
      <c r="B33" s="97" t="s">
        <v>102</v>
      </c>
      <c r="C33" s="69">
        <f t="shared" ref="C33:K33" si="0">SUM(C3:C32)</f>
        <v>1254689</v>
      </c>
      <c r="D33" s="69">
        <f t="shared" si="0"/>
        <v>1308728.5900000001</v>
      </c>
      <c r="E33" s="69">
        <f t="shared" si="0"/>
        <v>2055622.6600000001</v>
      </c>
      <c r="F33" s="74">
        <f t="shared" si="0"/>
        <v>2633152.7499999995</v>
      </c>
      <c r="G33" s="70">
        <f t="shared" si="0"/>
        <v>2167035.29</v>
      </c>
      <c r="H33" s="106">
        <f>SUM(H3:H32)</f>
        <v>2696998.1500000004</v>
      </c>
      <c r="I33" s="70">
        <f t="shared" si="0"/>
        <v>-415</v>
      </c>
      <c r="J33" s="120">
        <f t="shared" si="0"/>
        <v>0</v>
      </c>
      <c r="K33" s="102">
        <f t="shared" si="0"/>
        <v>0</v>
      </c>
    </row>
    <row r="34" spans="1:11" ht="15.75" thickTop="1" x14ac:dyDescent="0.25">
      <c r="B34" s="97"/>
      <c r="D34" s="87"/>
      <c r="E34" s="87"/>
      <c r="G34" s="105"/>
      <c r="H34" s="99"/>
      <c r="I34" s="98"/>
      <c r="J34" s="118"/>
      <c r="K34" s="99"/>
    </row>
    <row r="35" spans="1:11" x14ac:dyDescent="0.25">
      <c r="A35" s="97" t="s">
        <v>101</v>
      </c>
      <c r="C35" s="66"/>
      <c r="D35" s="67"/>
      <c r="E35" s="68"/>
      <c r="G35" s="105"/>
      <c r="H35" s="99"/>
      <c r="I35" s="98"/>
      <c r="J35" s="118"/>
      <c r="K35" s="99"/>
    </row>
    <row r="36" spans="1:11" x14ac:dyDescent="0.25">
      <c r="A36" s="48">
        <v>25</v>
      </c>
      <c r="B36" s="48" t="s">
        <v>77</v>
      </c>
      <c r="C36" s="66">
        <v>520036</v>
      </c>
      <c r="D36" s="67">
        <v>582217</v>
      </c>
      <c r="E36" s="68">
        <v>430780.63</v>
      </c>
      <c r="F36" s="48">
        <v>255419.34</v>
      </c>
      <c r="G36" s="105">
        <v>266180</v>
      </c>
      <c r="H36" s="99">
        <v>344824.63</v>
      </c>
      <c r="I36" s="98"/>
      <c r="J36" s="118"/>
      <c r="K36" s="99"/>
    </row>
    <row r="37" spans="1:11" x14ac:dyDescent="0.25">
      <c r="A37" s="48">
        <v>30</v>
      </c>
      <c r="B37" s="48" t="s">
        <v>132</v>
      </c>
      <c r="C37" s="66"/>
      <c r="D37" s="67"/>
      <c r="E37" s="68"/>
      <c r="G37" s="105"/>
      <c r="H37" s="99"/>
      <c r="I37" s="98"/>
      <c r="J37" s="118"/>
      <c r="K37" s="99"/>
    </row>
    <row r="38" spans="1:11" x14ac:dyDescent="0.25">
      <c r="B38" s="48" t="s">
        <v>133</v>
      </c>
      <c r="C38" s="66">
        <v>0</v>
      </c>
      <c r="D38" s="67">
        <v>0</v>
      </c>
      <c r="E38" s="68">
        <v>0</v>
      </c>
      <c r="F38" s="48">
        <v>6364.41</v>
      </c>
      <c r="G38" s="105">
        <v>3558</v>
      </c>
      <c r="H38" s="99">
        <v>18041.46</v>
      </c>
      <c r="I38" s="98"/>
      <c r="J38" s="119"/>
      <c r="K38" s="99"/>
    </row>
    <row r="39" spans="1:11" x14ac:dyDescent="0.25">
      <c r="B39" s="48" t="s">
        <v>134</v>
      </c>
      <c r="C39" s="66">
        <v>24659.759999999998</v>
      </c>
      <c r="D39" s="67">
        <v>24898.5</v>
      </c>
      <c r="E39" s="68">
        <v>24945.17</v>
      </c>
      <c r="F39" s="48">
        <v>24992.83</v>
      </c>
      <c r="G39" s="105">
        <v>25450</v>
      </c>
      <c r="H39" s="99">
        <v>25717.59</v>
      </c>
      <c r="I39" s="98"/>
      <c r="J39" s="118"/>
      <c r="K39" s="99"/>
    </row>
    <row r="40" spans="1:11" x14ac:dyDescent="0.25">
      <c r="B40" s="48" t="s">
        <v>135</v>
      </c>
      <c r="C40" s="66">
        <v>3153.1</v>
      </c>
      <c r="D40" s="67">
        <v>3183.62</v>
      </c>
      <c r="E40" s="68">
        <v>3189.58</v>
      </c>
      <c r="F40" s="48">
        <v>3195.67</v>
      </c>
      <c r="G40" s="105">
        <v>3255</v>
      </c>
      <c r="H40" s="99">
        <v>3288.32</v>
      </c>
      <c r="I40" s="98"/>
      <c r="J40" s="118"/>
      <c r="K40" s="99"/>
    </row>
    <row r="41" spans="1:11" x14ac:dyDescent="0.25">
      <c r="B41" s="48" t="s">
        <v>136</v>
      </c>
      <c r="C41" s="66">
        <v>3410.64</v>
      </c>
      <c r="D41" s="67">
        <v>3443.67</v>
      </c>
      <c r="E41" s="68">
        <v>3450.11</v>
      </c>
      <c r="F41" s="48">
        <v>3456.69</v>
      </c>
      <c r="G41" s="105">
        <v>3519</v>
      </c>
      <c r="H41" s="99">
        <v>3556.94</v>
      </c>
      <c r="I41" s="98"/>
      <c r="J41" s="118"/>
      <c r="K41" s="99"/>
    </row>
    <row r="42" spans="1:11" ht="11.25" customHeight="1" x14ac:dyDescent="0.25">
      <c r="B42" s="48" t="s">
        <v>138</v>
      </c>
      <c r="C42" s="66">
        <v>500</v>
      </c>
      <c r="D42" s="67">
        <v>501.82</v>
      </c>
      <c r="E42" s="68">
        <v>503.94</v>
      </c>
      <c r="F42" s="48">
        <v>1508.83</v>
      </c>
      <c r="G42" s="105">
        <v>394.69</v>
      </c>
      <c r="H42" s="99">
        <v>404.18</v>
      </c>
      <c r="I42" s="121"/>
      <c r="J42" s="119"/>
      <c r="K42" s="99"/>
    </row>
    <row r="43" spans="1:11" x14ac:dyDescent="0.25">
      <c r="B43" s="48" t="s">
        <v>137</v>
      </c>
      <c r="C43" s="66">
        <v>0</v>
      </c>
      <c r="D43" s="67">
        <v>0</v>
      </c>
      <c r="E43" s="68">
        <v>0</v>
      </c>
      <c r="F43" s="48">
        <v>4350.47</v>
      </c>
      <c r="G43" s="105">
        <v>6626</v>
      </c>
      <c r="H43" s="99">
        <v>10435.73</v>
      </c>
      <c r="I43" s="98"/>
      <c r="J43" s="118"/>
      <c r="K43" s="99"/>
    </row>
    <row r="44" spans="1:11" x14ac:dyDescent="0.25">
      <c r="A44" s="48">
        <v>44</v>
      </c>
      <c r="B44" s="103" t="s">
        <v>150</v>
      </c>
      <c r="C44" s="66">
        <v>2215</v>
      </c>
      <c r="D44" s="67">
        <v>2796.74</v>
      </c>
      <c r="E44" s="68">
        <v>2285.8200000000002</v>
      </c>
      <c r="F44" s="48">
        <v>3285.44</v>
      </c>
      <c r="G44" s="105">
        <v>3054</v>
      </c>
      <c r="H44" s="99">
        <v>0</v>
      </c>
      <c r="I44" s="98">
        <v>0</v>
      </c>
      <c r="J44" s="118"/>
      <c r="K44" s="99"/>
    </row>
    <row r="45" spans="1:11" x14ac:dyDescent="0.25">
      <c r="A45" s="48">
        <v>45</v>
      </c>
      <c r="B45" s="48" t="s">
        <v>20</v>
      </c>
      <c r="C45" s="66">
        <v>12103</v>
      </c>
      <c r="D45" s="67">
        <v>11014.71</v>
      </c>
      <c r="E45" s="68">
        <v>10583.36</v>
      </c>
      <c r="F45" s="48">
        <v>10739.96</v>
      </c>
      <c r="G45" s="105">
        <v>6061</v>
      </c>
      <c r="H45" s="99">
        <v>8437.7099999999991</v>
      </c>
      <c r="I45" s="98"/>
      <c r="J45" s="118"/>
      <c r="K45" s="99"/>
    </row>
    <row r="46" spans="1:11" x14ac:dyDescent="0.25">
      <c r="A46" s="48">
        <v>68</v>
      </c>
      <c r="B46" s="48" t="s">
        <v>18</v>
      </c>
      <c r="C46" s="66">
        <v>330</v>
      </c>
      <c r="D46" s="67">
        <v>330</v>
      </c>
      <c r="E46" s="68">
        <v>330.27</v>
      </c>
      <c r="F46" s="48">
        <v>349.34</v>
      </c>
      <c r="G46" s="105">
        <v>350.61</v>
      </c>
      <c r="H46" s="99">
        <v>353.16</v>
      </c>
      <c r="I46" s="121"/>
      <c r="J46" s="119"/>
      <c r="K46" s="99"/>
    </row>
    <row r="47" spans="1:11" ht="15.75" thickBot="1" x14ac:dyDescent="0.3">
      <c r="A47" s="48">
        <v>70</v>
      </c>
      <c r="B47" s="48" t="s">
        <v>26</v>
      </c>
      <c r="C47" s="66">
        <v>160847</v>
      </c>
      <c r="D47" s="67">
        <v>166264</v>
      </c>
      <c r="E47" s="68">
        <v>164351</v>
      </c>
      <c r="F47" s="48">
        <v>171515.46</v>
      </c>
      <c r="G47" s="105">
        <v>151870.17000000001</v>
      </c>
      <c r="H47" s="99">
        <v>159058.97</v>
      </c>
      <c r="I47" s="98"/>
      <c r="J47" s="119"/>
      <c r="K47" s="99"/>
    </row>
    <row r="48" spans="1:11" ht="15.75" thickBot="1" x14ac:dyDescent="0.3">
      <c r="B48" s="97" t="s">
        <v>103</v>
      </c>
      <c r="C48" s="72">
        <f t="shared" ref="C48:K48" si="1">SUM(C36:C47)</f>
        <v>727254.5</v>
      </c>
      <c r="D48" s="71">
        <f t="shared" si="1"/>
        <v>794650.05999999994</v>
      </c>
      <c r="E48" s="69">
        <f t="shared" si="1"/>
        <v>640419.88</v>
      </c>
      <c r="F48" s="80">
        <f t="shared" si="1"/>
        <v>485178.44000000006</v>
      </c>
      <c r="G48" s="106">
        <f t="shared" si="1"/>
        <v>470318.47</v>
      </c>
      <c r="H48" s="106">
        <f>SUM(H36:H47)</f>
        <v>574118.69000000006</v>
      </c>
      <c r="I48" s="70">
        <f t="shared" si="1"/>
        <v>0</v>
      </c>
      <c r="J48" s="120">
        <f t="shared" si="1"/>
        <v>0</v>
      </c>
      <c r="K48" s="102">
        <f t="shared" si="1"/>
        <v>0</v>
      </c>
    </row>
    <row r="49" ht="15.75" thickTop="1" x14ac:dyDescent="0.25"/>
  </sheetData>
  <phoneticPr fontId="8" type="noConversion"/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120A-FAC8-429C-9607-1D9D3DFC627F}">
  <dimension ref="A1:M19"/>
  <sheetViews>
    <sheetView view="pageBreakPreview" zoomScale="60" zoomScaleNormal="100" workbookViewId="0">
      <selection activeCell="K22" sqref="K22"/>
    </sheetView>
  </sheetViews>
  <sheetFormatPr defaultRowHeight="15.75" x14ac:dyDescent="0.25"/>
  <cols>
    <col min="1" max="1" width="30.7109375" style="4" customWidth="1"/>
    <col min="2" max="2" width="3.7109375" style="4" customWidth="1"/>
    <col min="3" max="3" width="13.42578125" style="4" customWidth="1"/>
    <col min="4" max="4" width="12.85546875" style="4" customWidth="1"/>
    <col min="5" max="5" width="14" style="4" customWidth="1"/>
    <col min="6" max="6" width="13.85546875" style="4" customWidth="1"/>
    <col min="7" max="7" width="11.5703125" style="4" customWidth="1"/>
    <col min="8" max="8" width="11.28515625" style="4" customWidth="1"/>
    <col min="9" max="9" width="11.42578125" style="4" customWidth="1"/>
    <col min="10" max="10" width="12.5703125" style="4" customWidth="1"/>
    <col min="11" max="12" width="12" style="4" customWidth="1"/>
    <col min="13" max="13" width="12.28515625" style="4" customWidth="1"/>
    <col min="14" max="256" width="9.140625" style="4"/>
    <col min="257" max="257" width="30.7109375" style="4" customWidth="1"/>
    <col min="258" max="258" width="3.7109375" style="4" customWidth="1"/>
    <col min="259" max="259" width="13.42578125" style="4" customWidth="1"/>
    <col min="260" max="260" width="12.85546875" style="4" customWidth="1"/>
    <col min="261" max="261" width="14" style="4" customWidth="1"/>
    <col min="262" max="262" width="13.85546875" style="4" customWidth="1"/>
    <col min="263" max="263" width="11.5703125" style="4" customWidth="1"/>
    <col min="264" max="264" width="11.28515625" style="4" customWidth="1"/>
    <col min="265" max="265" width="11.42578125" style="4" customWidth="1"/>
    <col min="266" max="266" width="12.5703125" style="4" customWidth="1"/>
    <col min="267" max="267" width="12" style="4" customWidth="1"/>
    <col min="268" max="268" width="15.140625" style="4" customWidth="1"/>
    <col min="269" max="269" width="12.28515625" style="4" customWidth="1"/>
    <col min="270" max="512" width="9.140625" style="4"/>
    <col min="513" max="513" width="30.7109375" style="4" customWidth="1"/>
    <col min="514" max="514" width="3.7109375" style="4" customWidth="1"/>
    <col min="515" max="515" width="13.42578125" style="4" customWidth="1"/>
    <col min="516" max="516" width="12.85546875" style="4" customWidth="1"/>
    <col min="517" max="517" width="14" style="4" customWidth="1"/>
    <col min="518" max="518" width="13.85546875" style="4" customWidth="1"/>
    <col min="519" max="519" width="11.5703125" style="4" customWidth="1"/>
    <col min="520" max="520" width="11.28515625" style="4" customWidth="1"/>
    <col min="521" max="521" width="11.42578125" style="4" customWidth="1"/>
    <col min="522" max="522" width="12.5703125" style="4" customWidth="1"/>
    <col min="523" max="523" width="12" style="4" customWidth="1"/>
    <col min="524" max="524" width="15.140625" style="4" customWidth="1"/>
    <col min="525" max="525" width="12.28515625" style="4" customWidth="1"/>
    <col min="526" max="768" width="9.140625" style="4"/>
    <col min="769" max="769" width="30.7109375" style="4" customWidth="1"/>
    <col min="770" max="770" width="3.7109375" style="4" customWidth="1"/>
    <col min="771" max="771" width="13.42578125" style="4" customWidth="1"/>
    <col min="772" max="772" width="12.85546875" style="4" customWidth="1"/>
    <col min="773" max="773" width="14" style="4" customWidth="1"/>
    <col min="774" max="774" width="13.85546875" style="4" customWidth="1"/>
    <col min="775" max="775" width="11.5703125" style="4" customWidth="1"/>
    <col min="776" max="776" width="11.28515625" style="4" customWidth="1"/>
    <col min="777" max="777" width="11.42578125" style="4" customWidth="1"/>
    <col min="778" max="778" width="12.5703125" style="4" customWidth="1"/>
    <col min="779" max="779" width="12" style="4" customWidth="1"/>
    <col min="780" max="780" width="15.140625" style="4" customWidth="1"/>
    <col min="781" max="781" width="12.28515625" style="4" customWidth="1"/>
    <col min="782" max="1024" width="9.140625" style="4"/>
    <col min="1025" max="1025" width="30.7109375" style="4" customWidth="1"/>
    <col min="1026" max="1026" width="3.7109375" style="4" customWidth="1"/>
    <col min="1027" max="1027" width="13.42578125" style="4" customWidth="1"/>
    <col min="1028" max="1028" width="12.85546875" style="4" customWidth="1"/>
    <col min="1029" max="1029" width="14" style="4" customWidth="1"/>
    <col min="1030" max="1030" width="13.85546875" style="4" customWidth="1"/>
    <col min="1031" max="1031" width="11.5703125" style="4" customWidth="1"/>
    <col min="1032" max="1032" width="11.28515625" style="4" customWidth="1"/>
    <col min="1033" max="1033" width="11.42578125" style="4" customWidth="1"/>
    <col min="1034" max="1034" width="12.5703125" style="4" customWidth="1"/>
    <col min="1035" max="1035" width="12" style="4" customWidth="1"/>
    <col min="1036" max="1036" width="15.140625" style="4" customWidth="1"/>
    <col min="1037" max="1037" width="12.28515625" style="4" customWidth="1"/>
    <col min="1038" max="1280" width="9.140625" style="4"/>
    <col min="1281" max="1281" width="30.7109375" style="4" customWidth="1"/>
    <col min="1282" max="1282" width="3.7109375" style="4" customWidth="1"/>
    <col min="1283" max="1283" width="13.42578125" style="4" customWidth="1"/>
    <col min="1284" max="1284" width="12.85546875" style="4" customWidth="1"/>
    <col min="1285" max="1285" width="14" style="4" customWidth="1"/>
    <col min="1286" max="1286" width="13.85546875" style="4" customWidth="1"/>
    <col min="1287" max="1287" width="11.5703125" style="4" customWidth="1"/>
    <col min="1288" max="1288" width="11.28515625" style="4" customWidth="1"/>
    <col min="1289" max="1289" width="11.42578125" style="4" customWidth="1"/>
    <col min="1290" max="1290" width="12.5703125" style="4" customWidth="1"/>
    <col min="1291" max="1291" width="12" style="4" customWidth="1"/>
    <col min="1292" max="1292" width="15.140625" style="4" customWidth="1"/>
    <col min="1293" max="1293" width="12.28515625" style="4" customWidth="1"/>
    <col min="1294" max="1536" width="9.140625" style="4"/>
    <col min="1537" max="1537" width="30.7109375" style="4" customWidth="1"/>
    <col min="1538" max="1538" width="3.7109375" style="4" customWidth="1"/>
    <col min="1539" max="1539" width="13.42578125" style="4" customWidth="1"/>
    <col min="1540" max="1540" width="12.85546875" style="4" customWidth="1"/>
    <col min="1541" max="1541" width="14" style="4" customWidth="1"/>
    <col min="1542" max="1542" width="13.85546875" style="4" customWidth="1"/>
    <col min="1543" max="1543" width="11.5703125" style="4" customWidth="1"/>
    <col min="1544" max="1544" width="11.28515625" style="4" customWidth="1"/>
    <col min="1545" max="1545" width="11.42578125" style="4" customWidth="1"/>
    <col min="1546" max="1546" width="12.5703125" style="4" customWidth="1"/>
    <col min="1547" max="1547" width="12" style="4" customWidth="1"/>
    <col min="1548" max="1548" width="15.140625" style="4" customWidth="1"/>
    <col min="1549" max="1549" width="12.28515625" style="4" customWidth="1"/>
    <col min="1550" max="1792" width="9.140625" style="4"/>
    <col min="1793" max="1793" width="30.7109375" style="4" customWidth="1"/>
    <col min="1794" max="1794" width="3.7109375" style="4" customWidth="1"/>
    <col min="1795" max="1795" width="13.42578125" style="4" customWidth="1"/>
    <col min="1796" max="1796" width="12.85546875" style="4" customWidth="1"/>
    <col min="1797" max="1797" width="14" style="4" customWidth="1"/>
    <col min="1798" max="1798" width="13.85546875" style="4" customWidth="1"/>
    <col min="1799" max="1799" width="11.5703125" style="4" customWidth="1"/>
    <col min="1800" max="1800" width="11.28515625" style="4" customWidth="1"/>
    <col min="1801" max="1801" width="11.42578125" style="4" customWidth="1"/>
    <col min="1802" max="1802" width="12.5703125" style="4" customWidth="1"/>
    <col min="1803" max="1803" width="12" style="4" customWidth="1"/>
    <col min="1804" max="1804" width="15.140625" style="4" customWidth="1"/>
    <col min="1805" max="1805" width="12.28515625" style="4" customWidth="1"/>
    <col min="1806" max="2048" width="9.140625" style="4"/>
    <col min="2049" max="2049" width="30.7109375" style="4" customWidth="1"/>
    <col min="2050" max="2050" width="3.7109375" style="4" customWidth="1"/>
    <col min="2051" max="2051" width="13.42578125" style="4" customWidth="1"/>
    <col min="2052" max="2052" width="12.85546875" style="4" customWidth="1"/>
    <col min="2053" max="2053" width="14" style="4" customWidth="1"/>
    <col min="2054" max="2054" width="13.85546875" style="4" customWidth="1"/>
    <col min="2055" max="2055" width="11.5703125" style="4" customWidth="1"/>
    <col min="2056" max="2056" width="11.28515625" style="4" customWidth="1"/>
    <col min="2057" max="2057" width="11.42578125" style="4" customWidth="1"/>
    <col min="2058" max="2058" width="12.5703125" style="4" customWidth="1"/>
    <col min="2059" max="2059" width="12" style="4" customWidth="1"/>
    <col min="2060" max="2060" width="15.140625" style="4" customWidth="1"/>
    <col min="2061" max="2061" width="12.28515625" style="4" customWidth="1"/>
    <col min="2062" max="2304" width="9.140625" style="4"/>
    <col min="2305" max="2305" width="30.7109375" style="4" customWidth="1"/>
    <col min="2306" max="2306" width="3.7109375" style="4" customWidth="1"/>
    <col min="2307" max="2307" width="13.42578125" style="4" customWidth="1"/>
    <col min="2308" max="2308" width="12.85546875" style="4" customWidth="1"/>
    <col min="2309" max="2309" width="14" style="4" customWidth="1"/>
    <col min="2310" max="2310" width="13.85546875" style="4" customWidth="1"/>
    <col min="2311" max="2311" width="11.5703125" style="4" customWidth="1"/>
    <col min="2312" max="2312" width="11.28515625" style="4" customWidth="1"/>
    <col min="2313" max="2313" width="11.42578125" style="4" customWidth="1"/>
    <col min="2314" max="2314" width="12.5703125" style="4" customWidth="1"/>
    <col min="2315" max="2315" width="12" style="4" customWidth="1"/>
    <col min="2316" max="2316" width="15.140625" style="4" customWidth="1"/>
    <col min="2317" max="2317" width="12.28515625" style="4" customWidth="1"/>
    <col min="2318" max="2560" width="9.140625" style="4"/>
    <col min="2561" max="2561" width="30.7109375" style="4" customWidth="1"/>
    <col min="2562" max="2562" width="3.7109375" style="4" customWidth="1"/>
    <col min="2563" max="2563" width="13.42578125" style="4" customWidth="1"/>
    <col min="2564" max="2564" width="12.85546875" style="4" customWidth="1"/>
    <col min="2565" max="2565" width="14" style="4" customWidth="1"/>
    <col min="2566" max="2566" width="13.85546875" style="4" customWidth="1"/>
    <col min="2567" max="2567" width="11.5703125" style="4" customWidth="1"/>
    <col min="2568" max="2568" width="11.28515625" style="4" customWidth="1"/>
    <col min="2569" max="2569" width="11.42578125" style="4" customWidth="1"/>
    <col min="2570" max="2570" width="12.5703125" style="4" customWidth="1"/>
    <col min="2571" max="2571" width="12" style="4" customWidth="1"/>
    <col min="2572" max="2572" width="15.140625" style="4" customWidth="1"/>
    <col min="2573" max="2573" width="12.28515625" style="4" customWidth="1"/>
    <col min="2574" max="2816" width="9.140625" style="4"/>
    <col min="2817" max="2817" width="30.7109375" style="4" customWidth="1"/>
    <col min="2818" max="2818" width="3.7109375" style="4" customWidth="1"/>
    <col min="2819" max="2819" width="13.42578125" style="4" customWidth="1"/>
    <col min="2820" max="2820" width="12.85546875" style="4" customWidth="1"/>
    <col min="2821" max="2821" width="14" style="4" customWidth="1"/>
    <col min="2822" max="2822" width="13.85546875" style="4" customWidth="1"/>
    <col min="2823" max="2823" width="11.5703125" style="4" customWidth="1"/>
    <col min="2824" max="2824" width="11.28515625" style="4" customWidth="1"/>
    <col min="2825" max="2825" width="11.42578125" style="4" customWidth="1"/>
    <col min="2826" max="2826" width="12.5703125" style="4" customWidth="1"/>
    <col min="2827" max="2827" width="12" style="4" customWidth="1"/>
    <col min="2828" max="2828" width="15.140625" style="4" customWidth="1"/>
    <col min="2829" max="2829" width="12.28515625" style="4" customWidth="1"/>
    <col min="2830" max="3072" width="9.140625" style="4"/>
    <col min="3073" max="3073" width="30.7109375" style="4" customWidth="1"/>
    <col min="3074" max="3074" width="3.7109375" style="4" customWidth="1"/>
    <col min="3075" max="3075" width="13.42578125" style="4" customWidth="1"/>
    <col min="3076" max="3076" width="12.85546875" style="4" customWidth="1"/>
    <col min="3077" max="3077" width="14" style="4" customWidth="1"/>
    <col min="3078" max="3078" width="13.85546875" style="4" customWidth="1"/>
    <col min="3079" max="3079" width="11.5703125" style="4" customWidth="1"/>
    <col min="3080" max="3080" width="11.28515625" style="4" customWidth="1"/>
    <col min="3081" max="3081" width="11.42578125" style="4" customWidth="1"/>
    <col min="3082" max="3082" width="12.5703125" style="4" customWidth="1"/>
    <col min="3083" max="3083" width="12" style="4" customWidth="1"/>
    <col min="3084" max="3084" width="15.140625" style="4" customWidth="1"/>
    <col min="3085" max="3085" width="12.28515625" style="4" customWidth="1"/>
    <col min="3086" max="3328" width="9.140625" style="4"/>
    <col min="3329" max="3329" width="30.7109375" style="4" customWidth="1"/>
    <col min="3330" max="3330" width="3.7109375" style="4" customWidth="1"/>
    <col min="3331" max="3331" width="13.42578125" style="4" customWidth="1"/>
    <col min="3332" max="3332" width="12.85546875" style="4" customWidth="1"/>
    <col min="3333" max="3333" width="14" style="4" customWidth="1"/>
    <col min="3334" max="3334" width="13.85546875" style="4" customWidth="1"/>
    <col min="3335" max="3335" width="11.5703125" style="4" customWidth="1"/>
    <col min="3336" max="3336" width="11.28515625" style="4" customWidth="1"/>
    <col min="3337" max="3337" width="11.42578125" style="4" customWidth="1"/>
    <col min="3338" max="3338" width="12.5703125" style="4" customWidth="1"/>
    <col min="3339" max="3339" width="12" style="4" customWidth="1"/>
    <col min="3340" max="3340" width="15.140625" style="4" customWidth="1"/>
    <col min="3341" max="3341" width="12.28515625" style="4" customWidth="1"/>
    <col min="3342" max="3584" width="9.140625" style="4"/>
    <col min="3585" max="3585" width="30.7109375" style="4" customWidth="1"/>
    <col min="3586" max="3586" width="3.7109375" style="4" customWidth="1"/>
    <col min="3587" max="3587" width="13.42578125" style="4" customWidth="1"/>
    <col min="3588" max="3588" width="12.85546875" style="4" customWidth="1"/>
    <col min="3589" max="3589" width="14" style="4" customWidth="1"/>
    <col min="3590" max="3590" width="13.85546875" style="4" customWidth="1"/>
    <col min="3591" max="3591" width="11.5703125" style="4" customWidth="1"/>
    <col min="3592" max="3592" width="11.28515625" style="4" customWidth="1"/>
    <col min="3593" max="3593" width="11.42578125" style="4" customWidth="1"/>
    <col min="3594" max="3594" width="12.5703125" style="4" customWidth="1"/>
    <col min="3595" max="3595" width="12" style="4" customWidth="1"/>
    <col min="3596" max="3596" width="15.140625" style="4" customWidth="1"/>
    <col min="3597" max="3597" width="12.28515625" style="4" customWidth="1"/>
    <col min="3598" max="3840" width="9.140625" style="4"/>
    <col min="3841" max="3841" width="30.7109375" style="4" customWidth="1"/>
    <col min="3842" max="3842" width="3.7109375" style="4" customWidth="1"/>
    <col min="3843" max="3843" width="13.42578125" style="4" customWidth="1"/>
    <col min="3844" max="3844" width="12.85546875" style="4" customWidth="1"/>
    <col min="3845" max="3845" width="14" style="4" customWidth="1"/>
    <col min="3846" max="3846" width="13.85546875" style="4" customWidth="1"/>
    <col min="3847" max="3847" width="11.5703125" style="4" customWidth="1"/>
    <col min="3848" max="3848" width="11.28515625" style="4" customWidth="1"/>
    <col min="3849" max="3849" width="11.42578125" style="4" customWidth="1"/>
    <col min="3850" max="3850" width="12.5703125" style="4" customWidth="1"/>
    <col min="3851" max="3851" width="12" style="4" customWidth="1"/>
    <col min="3852" max="3852" width="15.140625" style="4" customWidth="1"/>
    <col min="3853" max="3853" width="12.28515625" style="4" customWidth="1"/>
    <col min="3854" max="4096" width="9.140625" style="4"/>
    <col min="4097" max="4097" width="30.7109375" style="4" customWidth="1"/>
    <col min="4098" max="4098" width="3.7109375" style="4" customWidth="1"/>
    <col min="4099" max="4099" width="13.42578125" style="4" customWidth="1"/>
    <col min="4100" max="4100" width="12.85546875" style="4" customWidth="1"/>
    <col min="4101" max="4101" width="14" style="4" customWidth="1"/>
    <col min="4102" max="4102" width="13.85546875" style="4" customWidth="1"/>
    <col min="4103" max="4103" width="11.5703125" style="4" customWidth="1"/>
    <col min="4104" max="4104" width="11.28515625" style="4" customWidth="1"/>
    <col min="4105" max="4105" width="11.42578125" style="4" customWidth="1"/>
    <col min="4106" max="4106" width="12.5703125" style="4" customWidth="1"/>
    <col min="4107" max="4107" width="12" style="4" customWidth="1"/>
    <col min="4108" max="4108" width="15.140625" style="4" customWidth="1"/>
    <col min="4109" max="4109" width="12.28515625" style="4" customWidth="1"/>
    <col min="4110" max="4352" width="9.140625" style="4"/>
    <col min="4353" max="4353" width="30.7109375" style="4" customWidth="1"/>
    <col min="4354" max="4354" width="3.7109375" style="4" customWidth="1"/>
    <col min="4355" max="4355" width="13.42578125" style="4" customWidth="1"/>
    <col min="4356" max="4356" width="12.85546875" style="4" customWidth="1"/>
    <col min="4357" max="4357" width="14" style="4" customWidth="1"/>
    <col min="4358" max="4358" width="13.85546875" style="4" customWidth="1"/>
    <col min="4359" max="4359" width="11.5703125" style="4" customWidth="1"/>
    <col min="4360" max="4360" width="11.28515625" style="4" customWidth="1"/>
    <col min="4361" max="4361" width="11.42578125" style="4" customWidth="1"/>
    <col min="4362" max="4362" width="12.5703125" style="4" customWidth="1"/>
    <col min="4363" max="4363" width="12" style="4" customWidth="1"/>
    <col min="4364" max="4364" width="15.140625" style="4" customWidth="1"/>
    <col min="4365" max="4365" width="12.28515625" style="4" customWidth="1"/>
    <col min="4366" max="4608" width="9.140625" style="4"/>
    <col min="4609" max="4609" width="30.7109375" style="4" customWidth="1"/>
    <col min="4610" max="4610" width="3.7109375" style="4" customWidth="1"/>
    <col min="4611" max="4611" width="13.42578125" style="4" customWidth="1"/>
    <col min="4612" max="4612" width="12.85546875" style="4" customWidth="1"/>
    <col min="4613" max="4613" width="14" style="4" customWidth="1"/>
    <col min="4614" max="4614" width="13.85546875" style="4" customWidth="1"/>
    <col min="4615" max="4615" width="11.5703125" style="4" customWidth="1"/>
    <col min="4616" max="4616" width="11.28515625" style="4" customWidth="1"/>
    <col min="4617" max="4617" width="11.42578125" style="4" customWidth="1"/>
    <col min="4618" max="4618" width="12.5703125" style="4" customWidth="1"/>
    <col min="4619" max="4619" width="12" style="4" customWidth="1"/>
    <col min="4620" max="4620" width="15.140625" style="4" customWidth="1"/>
    <col min="4621" max="4621" width="12.28515625" style="4" customWidth="1"/>
    <col min="4622" max="4864" width="9.140625" style="4"/>
    <col min="4865" max="4865" width="30.7109375" style="4" customWidth="1"/>
    <col min="4866" max="4866" width="3.7109375" style="4" customWidth="1"/>
    <col min="4867" max="4867" width="13.42578125" style="4" customWidth="1"/>
    <col min="4868" max="4868" width="12.85546875" style="4" customWidth="1"/>
    <col min="4869" max="4869" width="14" style="4" customWidth="1"/>
    <col min="4870" max="4870" width="13.85546875" style="4" customWidth="1"/>
    <col min="4871" max="4871" width="11.5703125" style="4" customWidth="1"/>
    <col min="4872" max="4872" width="11.28515625" style="4" customWidth="1"/>
    <col min="4873" max="4873" width="11.42578125" style="4" customWidth="1"/>
    <col min="4874" max="4874" width="12.5703125" style="4" customWidth="1"/>
    <col min="4875" max="4875" width="12" style="4" customWidth="1"/>
    <col min="4876" max="4876" width="15.140625" style="4" customWidth="1"/>
    <col min="4877" max="4877" width="12.28515625" style="4" customWidth="1"/>
    <col min="4878" max="5120" width="9.140625" style="4"/>
    <col min="5121" max="5121" width="30.7109375" style="4" customWidth="1"/>
    <col min="5122" max="5122" width="3.7109375" style="4" customWidth="1"/>
    <col min="5123" max="5123" width="13.42578125" style="4" customWidth="1"/>
    <col min="5124" max="5124" width="12.85546875" style="4" customWidth="1"/>
    <col min="5125" max="5125" width="14" style="4" customWidth="1"/>
    <col min="5126" max="5126" width="13.85546875" style="4" customWidth="1"/>
    <col min="5127" max="5127" width="11.5703125" style="4" customWidth="1"/>
    <col min="5128" max="5128" width="11.28515625" style="4" customWidth="1"/>
    <col min="5129" max="5129" width="11.42578125" style="4" customWidth="1"/>
    <col min="5130" max="5130" width="12.5703125" style="4" customWidth="1"/>
    <col min="5131" max="5131" width="12" style="4" customWidth="1"/>
    <col min="5132" max="5132" width="15.140625" style="4" customWidth="1"/>
    <col min="5133" max="5133" width="12.28515625" style="4" customWidth="1"/>
    <col min="5134" max="5376" width="9.140625" style="4"/>
    <col min="5377" max="5377" width="30.7109375" style="4" customWidth="1"/>
    <col min="5378" max="5378" width="3.7109375" style="4" customWidth="1"/>
    <col min="5379" max="5379" width="13.42578125" style="4" customWidth="1"/>
    <col min="5380" max="5380" width="12.85546875" style="4" customWidth="1"/>
    <col min="5381" max="5381" width="14" style="4" customWidth="1"/>
    <col min="5382" max="5382" width="13.85546875" style="4" customWidth="1"/>
    <col min="5383" max="5383" width="11.5703125" style="4" customWidth="1"/>
    <col min="5384" max="5384" width="11.28515625" style="4" customWidth="1"/>
    <col min="5385" max="5385" width="11.42578125" style="4" customWidth="1"/>
    <col min="5386" max="5386" width="12.5703125" style="4" customWidth="1"/>
    <col min="5387" max="5387" width="12" style="4" customWidth="1"/>
    <col min="5388" max="5388" width="15.140625" style="4" customWidth="1"/>
    <col min="5389" max="5389" width="12.28515625" style="4" customWidth="1"/>
    <col min="5390" max="5632" width="9.140625" style="4"/>
    <col min="5633" max="5633" width="30.7109375" style="4" customWidth="1"/>
    <col min="5634" max="5634" width="3.7109375" style="4" customWidth="1"/>
    <col min="5635" max="5635" width="13.42578125" style="4" customWidth="1"/>
    <col min="5636" max="5636" width="12.85546875" style="4" customWidth="1"/>
    <col min="5637" max="5637" width="14" style="4" customWidth="1"/>
    <col min="5638" max="5638" width="13.85546875" style="4" customWidth="1"/>
    <col min="5639" max="5639" width="11.5703125" style="4" customWidth="1"/>
    <col min="5640" max="5640" width="11.28515625" style="4" customWidth="1"/>
    <col min="5641" max="5641" width="11.42578125" style="4" customWidth="1"/>
    <col min="5642" max="5642" width="12.5703125" style="4" customWidth="1"/>
    <col min="5643" max="5643" width="12" style="4" customWidth="1"/>
    <col min="5644" max="5644" width="15.140625" style="4" customWidth="1"/>
    <col min="5645" max="5645" width="12.28515625" style="4" customWidth="1"/>
    <col min="5646" max="5888" width="9.140625" style="4"/>
    <col min="5889" max="5889" width="30.7109375" style="4" customWidth="1"/>
    <col min="5890" max="5890" width="3.7109375" style="4" customWidth="1"/>
    <col min="5891" max="5891" width="13.42578125" style="4" customWidth="1"/>
    <col min="5892" max="5892" width="12.85546875" style="4" customWidth="1"/>
    <col min="5893" max="5893" width="14" style="4" customWidth="1"/>
    <col min="5894" max="5894" width="13.85546875" style="4" customWidth="1"/>
    <col min="5895" max="5895" width="11.5703125" style="4" customWidth="1"/>
    <col min="5896" max="5896" width="11.28515625" style="4" customWidth="1"/>
    <col min="5897" max="5897" width="11.42578125" style="4" customWidth="1"/>
    <col min="5898" max="5898" width="12.5703125" style="4" customWidth="1"/>
    <col min="5899" max="5899" width="12" style="4" customWidth="1"/>
    <col min="5900" max="5900" width="15.140625" style="4" customWidth="1"/>
    <col min="5901" max="5901" width="12.28515625" style="4" customWidth="1"/>
    <col min="5902" max="6144" width="9.140625" style="4"/>
    <col min="6145" max="6145" width="30.7109375" style="4" customWidth="1"/>
    <col min="6146" max="6146" width="3.7109375" style="4" customWidth="1"/>
    <col min="6147" max="6147" width="13.42578125" style="4" customWidth="1"/>
    <col min="6148" max="6148" width="12.85546875" style="4" customWidth="1"/>
    <col min="6149" max="6149" width="14" style="4" customWidth="1"/>
    <col min="6150" max="6150" width="13.85546875" style="4" customWidth="1"/>
    <col min="6151" max="6151" width="11.5703125" style="4" customWidth="1"/>
    <col min="6152" max="6152" width="11.28515625" style="4" customWidth="1"/>
    <col min="6153" max="6153" width="11.42578125" style="4" customWidth="1"/>
    <col min="6154" max="6154" width="12.5703125" style="4" customWidth="1"/>
    <col min="6155" max="6155" width="12" style="4" customWidth="1"/>
    <col min="6156" max="6156" width="15.140625" style="4" customWidth="1"/>
    <col min="6157" max="6157" width="12.28515625" style="4" customWidth="1"/>
    <col min="6158" max="6400" width="9.140625" style="4"/>
    <col min="6401" max="6401" width="30.7109375" style="4" customWidth="1"/>
    <col min="6402" max="6402" width="3.7109375" style="4" customWidth="1"/>
    <col min="6403" max="6403" width="13.42578125" style="4" customWidth="1"/>
    <col min="6404" max="6404" width="12.85546875" style="4" customWidth="1"/>
    <col min="6405" max="6405" width="14" style="4" customWidth="1"/>
    <col min="6406" max="6406" width="13.85546875" style="4" customWidth="1"/>
    <col min="6407" max="6407" width="11.5703125" style="4" customWidth="1"/>
    <col min="6408" max="6408" width="11.28515625" style="4" customWidth="1"/>
    <col min="6409" max="6409" width="11.42578125" style="4" customWidth="1"/>
    <col min="6410" max="6410" width="12.5703125" style="4" customWidth="1"/>
    <col min="6411" max="6411" width="12" style="4" customWidth="1"/>
    <col min="6412" max="6412" width="15.140625" style="4" customWidth="1"/>
    <col min="6413" max="6413" width="12.28515625" style="4" customWidth="1"/>
    <col min="6414" max="6656" width="9.140625" style="4"/>
    <col min="6657" max="6657" width="30.7109375" style="4" customWidth="1"/>
    <col min="6658" max="6658" width="3.7109375" style="4" customWidth="1"/>
    <col min="6659" max="6659" width="13.42578125" style="4" customWidth="1"/>
    <col min="6660" max="6660" width="12.85546875" style="4" customWidth="1"/>
    <col min="6661" max="6661" width="14" style="4" customWidth="1"/>
    <col min="6662" max="6662" width="13.85546875" style="4" customWidth="1"/>
    <col min="6663" max="6663" width="11.5703125" style="4" customWidth="1"/>
    <col min="6664" max="6664" width="11.28515625" style="4" customWidth="1"/>
    <col min="6665" max="6665" width="11.42578125" style="4" customWidth="1"/>
    <col min="6666" max="6666" width="12.5703125" style="4" customWidth="1"/>
    <col min="6667" max="6667" width="12" style="4" customWidth="1"/>
    <col min="6668" max="6668" width="15.140625" style="4" customWidth="1"/>
    <col min="6669" max="6669" width="12.28515625" style="4" customWidth="1"/>
    <col min="6670" max="6912" width="9.140625" style="4"/>
    <col min="6913" max="6913" width="30.7109375" style="4" customWidth="1"/>
    <col min="6914" max="6914" width="3.7109375" style="4" customWidth="1"/>
    <col min="6915" max="6915" width="13.42578125" style="4" customWidth="1"/>
    <col min="6916" max="6916" width="12.85546875" style="4" customWidth="1"/>
    <col min="6917" max="6917" width="14" style="4" customWidth="1"/>
    <col min="6918" max="6918" width="13.85546875" style="4" customWidth="1"/>
    <col min="6919" max="6919" width="11.5703125" style="4" customWidth="1"/>
    <col min="6920" max="6920" width="11.28515625" style="4" customWidth="1"/>
    <col min="6921" max="6921" width="11.42578125" style="4" customWidth="1"/>
    <col min="6922" max="6922" width="12.5703125" style="4" customWidth="1"/>
    <col min="6923" max="6923" width="12" style="4" customWidth="1"/>
    <col min="6924" max="6924" width="15.140625" style="4" customWidth="1"/>
    <col min="6925" max="6925" width="12.28515625" style="4" customWidth="1"/>
    <col min="6926" max="7168" width="9.140625" style="4"/>
    <col min="7169" max="7169" width="30.7109375" style="4" customWidth="1"/>
    <col min="7170" max="7170" width="3.7109375" style="4" customWidth="1"/>
    <col min="7171" max="7171" width="13.42578125" style="4" customWidth="1"/>
    <col min="7172" max="7172" width="12.85546875" style="4" customWidth="1"/>
    <col min="7173" max="7173" width="14" style="4" customWidth="1"/>
    <col min="7174" max="7174" width="13.85546875" style="4" customWidth="1"/>
    <col min="7175" max="7175" width="11.5703125" style="4" customWidth="1"/>
    <col min="7176" max="7176" width="11.28515625" style="4" customWidth="1"/>
    <col min="7177" max="7177" width="11.42578125" style="4" customWidth="1"/>
    <col min="7178" max="7178" width="12.5703125" style="4" customWidth="1"/>
    <col min="7179" max="7179" width="12" style="4" customWidth="1"/>
    <col min="7180" max="7180" width="15.140625" style="4" customWidth="1"/>
    <col min="7181" max="7181" width="12.28515625" style="4" customWidth="1"/>
    <col min="7182" max="7424" width="9.140625" style="4"/>
    <col min="7425" max="7425" width="30.7109375" style="4" customWidth="1"/>
    <col min="7426" max="7426" width="3.7109375" style="4" customWidth="1"/>
    <col min="7427" max="7427" width="13.42578125" style="4" customWidth="1"/>
    <col min="7428" max="7428" width="12.85546875" style="4" customWidth="1"/>
    <col min="7429" max="7429" width="14" style="4" customWidth="1"/>
    <col min="7430" max="7430" width="13.85546875" style="4" customWidth="1"/>
    <col min="7431" max="7431" width="11.5703125" style="4" customWidth="1"/>
    <col min="7432" max="7432" width="11.28515625" style="4" customWidth="1"/>
    <col min="7433" max="7433" width="11.42578125" style="4" customWidth="1"/>
    <col min="7434" max="7434" width="12.5703125" style="4" customWidth="1"/>
    <col min="7435" max="7435" width="12" style="4" customWidth="1"/>
    <col min="7436" max="7436" width="15.140625" style="4" customWidth="1"/>
    <col min="7437" max="7437" width="12.28515625" style="4" customWidth="1"/>
    <col min="7438" max="7680" width="9.140625" style="4"/>
    <col min="7681" max="7681" width="30.7109375" style="4" customWidth="1"/>
    <col min="7682" max="7682" width="3.7109375" style="4" customWidth="1"/>
    <col min="7683" max="7683" width="13.42578125" style="4" customWidth="1"/>
    <col min="7684" max="7684" width="12.85546875" style="4" customWidth="1"/>
    <col min="7685" max="7685" width="14" style="4" customWidth="1"/>
    <col min="7686" max="7686" width="13.85546875" style="4" customWidth="1"/>
    <col min="7687" max="7687" width="11.5703125" style="4" customWidth="1"/>
    <col min="7688" max="7688" width="11.28515625" style="4" customWidth="1"/>
    <col min="7689" max="7689" width="11.42578125" style="4" customWidth="1"/>
    <col min="7690" max="7690" width="12.5703125" style="4" customWidth="1"/>
    <col min="7691" max="7691" width="12" style="4" customWidth="1"/>
    <col min="7692" max="7692" width="15.140625" style="4" customWidth="1"/>
    <col min="7693" max="7693" width="12.28515625" style="4" customWidth="1"/>
    <col min="7694" max="7936" width="9.140625" style="4"/>
    <col min="7937" max="7937" width="30.7109375" style="4" customWidth="1"/>
    <col min="7938" max="7938" width="3.7109375" style="4" customWidth="1"/>
    <col min="7939" max="7939" width="13.42578125" style="4" customWidth="1"/>
    <col min="7940" max="7940" width="12.85546875" style="4" customWidth="1"/>
    <col min="7941" max="7941" width="14" style="4" customWidth="1"/>
    <col min="7942" max="7942" width="13.85546875" style="4" customWidth="1"/>
    <col min="7943" max="7943" width="11.5703125" style="4" customWidth="1"/>
    <col min="7944" max="7944" width="11.28515625" style="4" customWidth="1"/>
    <col min="7945" max="7945" width="11.42578125" style="4" customWidth="1"/>
    <col min="7946" max="7946" width="12.5703125" style="4" customWidth="1"/>
    <col min="7947" max="7947" width="12" style="4" customWidth="1"/>
    <col min="7948" max="7948" width="15.140625" style="4" customWidth="1"/>
    <col min="7949" max="7949" width="12.28515625" style="4" customWidth="1"/>
    <col min="7950" max="8192" width="9.140625" style="4"/>
    <col min="8193" max="8193" width="30.7109375" style="4" customWidth="1"/>
    <col min="8194" max="8194" width="3.7109375" style="4" customWidth="1"/>
    <col min="8195" max="8195" width="13.42578125" style="4" customWidth="1"/>
    <col min="8196" max="8196" width="12.85546875" style="4" customWidth="1"/>
    <col min="8197" max="8197" width="14" style="4" customWidth="1"/>
    <col min="8198" max="8198" width="13.85546875" style="4" customWidth="1"/>
    <col min="8199" max="8199" width="11.5703125" style="4" customWidth="1"/>
    <col min="8200" max="8200" width="11.28515625" style="4" customWidth="1"/>
    <col min="8201" max="8201" width="11.42578125" style="4" customWidth="1"/>
    <col min="8202" max="8202" width="12.5703125" style="4" customWidth="1"/>
    <col min="8203" max="8203" width="12" style="4" customWidth="1"/>
    <col min="8204" max="8204" width="15.140625" style="4" customWidth="1"/>
    <col min="8205" max="8205" width="12.28515625" style="4" customWidth="1"/>
    <col min="8206" max="8448" width="9.140625" style="4"/>
    <col min="8449" max="8449" width="30.7109375" style="4" customWidth="1"/>
    <col min="8450" max="8450" width="3.7109375" style="4" customWidth="1"/>
    <col min="8451" max="8451" width="13.42578125" style="4" customWidth="1"/>
    <col min="8452" max="8452" width="12.85546875" style="4" customWidth="1"/>
    <col min="8453" max="8453" width="14" style="4" customWidth="1"/>
    <col min="8454" max="8454" width="13.85546875" style="4" customWidth="1"/>
    <col min="8455" max="8455" width="11.5703125" style="4" customWidth="1"/>
    <col min="8456" max="8456" width="11.28515625" style="4" customWidth="1"/>
    <col min="8457" max="8457" width="11.42578125" style="4" customWidth="1"/>
    <col min="8458" max="8458" width="12.5703125" style="4" customWidth="1"/>
    <col min="8459" max="8459" width="12" style="4" customWidth="1"/>
    <col min="8460" max="8460" width="15.140625" style="4" customWidth="1"/>
    <col min="8461" max="8461" width="12.28515625" style="4" customWidth="1"/>
    <col min="8462" max="8704" width="9.140625" style="4"/>
    <col min="8705" max="8705" width="30.7109375" style="4" customWidth="1"/>
    <col min="8706" max="8706" width="3.7109375" style="4" customWidth="1"/>
    <col min="8707" max="8707" width="13.42578125" style="4" customWidth="1"/>
    <col min="8708" max="8708" width="12.85546875" style="4" customWidth="1"/>
    <col min="8709" max="8709" width="14" style="4" customWidth="1"/>
    <col min="8710" max="8710" width="13.85546875" style="4" customWidth="1"/>
    <col min="8711" max="8711" width="11.5703125" style="4" customWidth="1"/>
    <col min="8712" max="8712" width="11.28515625" style="4" customWidth="1"/>
    <col min="8713" max="8713" width="11.42578125" style="4" customWidth="1"/>
    <col min="8714" max="8714" width="12.5703125" style="4" customWidth="1"/>
    <col min="8715" max="8715" width="12" style="4" customWidth="1"/>
    <col min="8716" max="8716" width="15.140625" style="4" customWidth="1"/>
    <col min="8717" max="8717" width="12.28515625" style="4" customWidth="1"/>
    <col min="8718" max="8960" width="9.140625" style="4"/>
    <col min="8961" max="8961" width="30.7109375" style="4" customWidth="1"/>
    <col min="8962" max="8962" width="3.7109375" style="4" customWidth="1"/>
    <col min="8963" max="8963" width="13.42578125" style="4" customWidth="1"/>
    <col min="8964" max="8964" width="12.85546875" style="4" customWidth="1"/>
    <col min="8965" max="8965" width="14" style="4" customWidth="1"/>
    <col min="8966" max="8966" width="13.85546875" style="4" customWidth="1"/>
    <col min="8967" max="8967" width="11.5703125" style="4" customWidth="1"/>
    <col min="8968" max="8968" width="11.28515625" style="4" customWidth="1"/>
    <col min="8969" max="8969" width="11.42578125" style="4" customWidth="1"/>
    <col min="8970" max="8970" width="12.5703125" style="4" customWidth="1"/>
    <col min="8971" max="8971" width="12" style="4" customWidth="1"/>
    <col min="8972" max="8972" width="15.140625" style="4" customWidth="1"/>
    <col min="8973" max="8973" width="12.28515625" style="4" customWidth="1"/>
    <col min="8974" max="9216" width="9.140625" style="4"/>
    <col min="9217" max="9217" width="30.7109375" style="4" customWidth="1"/>
    <col min="9218" max="9218" width="3.7109375" style="4" customWidth="1"/>
    <col min="9219" max="9219" width="13.42578125" style="4" customWidth="1"/>
    <col min="9220" max="9220" width="12.85546875" style="4" customWidth="1"/>
    <col min="9221" max="9221" width="14" style="4" customWidth="1"/>
    <col min="9222" max="9222" width="13.85546875" style="4" customWidth="1"/>
    <col min="9223" max="9223" width="11.5703125" style="4" customWidth="1"/>
    <col min="9224" max="9224" width="11.28515625" style="4" customWidth="1"/>
    <col min="9225" max="9225" width="11.42578125" style="4" customWidth="1"/>
    <col min="9226" max="9226" width="12.5703125" style="4" customWidth="1"/>
    <col min="9227" max="9227" width="12" style="4" customWidth="1"/>
    <col min="9228" max="9228" width="15.140625" style="4" customWidth="1"/>
    <col min="9229" max="9229" width="12.28515625" style="4" customWidth="1"/>
    <col min="9230" max="9472" width="9.140625" style="4"/>
    <col min="9473" max="9473" width="30.7109375" style="4" customWidth="1"/>
    <col min="9474" max="9474" width="3.7109375" style="4" customWidth="1"/>
    <col min="9475" max="9475" width="13.42578125" style="4" customWidth="1"/>
    <col min="9476" max="9476" width="12.85546875" style="4" customWidth="1"/>
    <col min="9477" max="9477" width="14" style="4" customWidth="1"/>
    <col min="9478" max="9478" width="13.85546875" style="4" customWidth="1"/>
    <col min="9479" max="9479" width="11.5703125" style="4" customWidth="1"/>
    <col min="9480" max="9480" width="11.28515625" style="4" customWidth="1"/>
    <col min="9481" max="9481" width="11.42578125" style="4" customWidth="1"/>
    <col min="9482" max="9482" width="12.5703125" style="4" customWidth="1"/>
    <col min="9483" max="9483" width="12" style="4" customWidth="1"/>
    <col min="9484" max="9484" width="15.140625" style="4" customWidth="1"/>
    <col min="9485" max="9485" width="12.28515625" style="4" customWidth="1"/>
    <col min="9486" max="9728" width="9.140625" style="4"/>
    <col min="9729" max="9729" width="30.7109375" style="4" customWidth="1"/>
    <col min="9730" max="9730" width="3.7109375" style="4" customWidth="1"/>
    <col min="9731" max="9731" width="13.42578125" style="4" customWidth="1"/>
    <col min="9732" max="9732" width="12.85546875" style="4" customWidth="1"/>
    <col min="9733" max="9733" width="14" style="4" customWidth="1"/>
    <col min="9734" max="9734" width="13.85546875" style="4" customWidth="1"/>
    <col min="9735" max="9735" width="11.5703125" style="4" customWidth="1"/>
    <col min="9736" max="9736" width="11.28515625" style="4" customWidth="1"/>
    <col min="9737" max="9737" width="11.42578125" style="4" customWidth="1"/>
    <col min="9738" max="9738" width="12.5703125" style="4" customWidth="1"/>
    <col min="9739" max="9739" width="12" style="4" customWidth="1"/>
    <col min="9740" max="9740" width="15.140625" style="4" customWidth="1"/>
    <col min="9741" max="9741" width="12.28515625" style="4" customWidth="1"/>
    <col min="9742" max="9984" width="9.140625" style="4"/>
    <col min="9985" max="9985" width="30.7109375" style="4" customWidth="1"/>
    <col min="9986" max="9986" width="3.7109375" style="4" customWidth="1"/>
    <col min="9987" max="9987" width="13.42578125" style="4" customWidth="1"/>
    <col min="9988" max="9988" width="12.85546875" style="4" customWidth="1"/>
    <col min="9989" max="9989" width="14" style="4" customWidth="1"/>
    <col min="9990" max="9990" width="13.85546875" style="4" customWidth="1"/>
    <col min="9991" max="9991" width="11.5703125" style="4" customWidth="1"/>
    <col min="9992" max="9992" width="11.28515625" style="4" customWidth="1"/>
    <col min="9993" max="9993" width="11.42578125" style="4" customWidth="1"/>
    <col min="9994" max="9994" width="12.5703125" style="4" customWidth="1"/>
    <col min="9995" max="9995" width="12" style="4" customWidth="1"/>
    <col min="9996" max="9996" width="15.140625" style="4" customWidth="1"/>
    <col min="9997" max="9997" width="12.28515625" style="4" customWidth="1"/>
    <col min="9998" max="10240" width="9.140625" style="4"/>
    <col min="10241" max="10241" width="30.7109375" style="4" customWidth="1"/>
    <col min="10242" max="10242" width="3.7109375" style="4" customWidth="1"/>
    <col min="10243" max="10243" width="13.42578125" style="4" customWidth="1"/>
    <col min="10244" max="10244" width="12.85546875" style="4" customWidth="1"/>
    <col min="10245" max="10245" width="14" style="4" customWidth="1"/>
    <col min="10246" max="10246" width="13.85546875" style="4" customWidth="1"/>
    <col min="10247" max="10247" width="11.5703125" style="4" customWidth="1"/>
    <col min="10248" max="10248" width="11.28515625" style="4" customWidth="1"/>
    <col min="10249" max="10249" width="11.42578125" style="4" customWidth="1"/>
    <col min="10250" max="10250" width="12.5703125" style="4" customWidth="1"/>
    <col min="10251" max="10251" width="12" style="4" customWidth="1"/>
    <col min="10252" max="10252" width="15.140625" style="4" customWidth="1"/>
    <col min="10253" max="10253" width="12.28515625" style="4" customWidth="1"/>
    <col min="10254" max="10496" width="9.140625" style="4"/>
    <col min="10497" max="10497" width="30.7109375" style="4" customWidth="1"/>
    <col min="10498" max="10498" width="3.7109375" style="4" customWidth="1"/>
    <col min="10499" max="10499" width="13.42578125" style="4" customWidth="1"/>
    <col min="10500" max="10500" width="12.85546875" style="4" customWidth="1"/>
    <col min="10501" max="10501" width="14" style="4" customWidth="1"/>
    <col min="10502" max="10502" width="13.85546875" style="4" customWidth="1"/>
    <col min="10503" max="10503" width="11.5703125" style="4" customWidth="1"/>
    <col min="10504" max="10504" width="11.28515625" style="4" customWidth="1"/>
    <col min="10505" max="10505" width="11.42578125" style="4" customWidth="1"/>
    <col min="10506" max="10506" width="12.5703125" style="4" customWidth="1"/>
    <col min="10507" max="10507" width="12" style="4" customWidth="1"/>
    <col min="10508" max="10508" width="15.140625" style="4" customWidth="1"/>
    <col min="10509" max="10509" width="12.28515625" style="4" customWidth="1"/>
    <col min="10510" max="10752" width="9.140625" style="4"/>
    <col min="10753" max="10753" width="30.7109375" style="4" customWidth="1"/>
    <col min="10754" max="10754" width="3.7109375" style="4" customWidth="1"/>
    <col min="10755" max="10755" width="13.42578125" style="4" customWidth="1"/>
    <col min="10756" max="10756" width="12.85546875" style="4" customWidth="1"/>
    <col min="10757" max="10757" width="14" style="4" customWidth="1"/>
    <col min="10758" max="10758" width="13.85546875" style="4" customWidth="1"/>
    <col min="10759" max="10759" width="11.5703125" style="4" customWidth="1"/>
    <col min="10760" max="10760" width="11.28515625" style="4" customWidth="1"/>
    <col min="10761" max="10761" width="11.42578125" style="4" customWidth="1"/>
    <col min="10762" max="10762" width="12.5703125" style="4" customWidth="1"/>
    <col min="10763" max="10763" width="12" style="4" customWidth="1"/>
    <col min="10764" max="10764" width="15.140625" style="4" customWidth="1"/>
    <col min="10765" max="10765" width="12.28515625" style="4" customWidth="1"/>
    <col min="10766" max="11008" width="9.140625" style="4"/>
    <col min="11009" max="11009" width="30.7109375" style="4" customWidth="1"/>
    <col min="11010" max="11010" width="3.7109375" style="4" customWidth="1"/>
    <col min="11011" max="11011" width="13.42578125" style="4" customWidth="1"/>
    <col min="11012" max="11012" width="12.85546875" style="4" customWidth="1"/>
    <col min="11013" max="11013" width="14" style="4" customWidth="1"/>
    <col min="11014" max="11014" width="13.85546875" style="4" customWidth="1"/>
    <col min="11015" max="11015" width="11.5703125" style="4" customWidth="1"/>
    <col min="11016" max="11016" width="11.28515625" style="4" customWidth="1"/>
    <col min="11017" max="11017" width="11.42578125" style="4" customWidth="1"/>
    <col min="11018" max="11018" width="12.5703125" style="4" customWidth="1"/>
    <col min="11019" max="11019" width="12" style="4" customWidth="1"/>
    <col min="11020" max="11020" width="15.140625" style="4" customWidth="1"/>
    <col min="11021" max="11021" width="12.28515625" style="4" customWidth="1"/>
    <col min="11022" max="11264" width="9.140625" style="4"/>
    <col min="11265" max="11265" width="30.7109375" style="4" customWidth="1"/>
    <col min="11266" max="11266" width="3.7109375" style="4" customWidth="1"/>
    <col min="11267" max="11267" width="13.42578125" style="4" customWidth="1"/>
    <col min="11268" max="11268" width="12.85546875" style="4" customWidth="1"/>
    <col min="11269" max="11269" width="14" style="4" customWidth="1"/>
    <col min="11270" max="11270" width="13.85546875" style="4" customWidth="1"/>
    <col min="11271" max="11271" width="11.5703125" style="4" customWidth="1"/>
    <col min="11272" max="11272" width="11.28515625" style="4" customWidth="1"/>
    <col min="11273" max="11273" width="11.42578125" style="4" customWidth="1"/>
    <col min="11274" max="11274" width="12.5703125" style="4" customWidth="1"/>
    <col min="11275" max="11275" width="12" style="4" customWidth="1"/>
    <col min="11276" max="11276" width="15.140625" style="4" customWidth="1"/>
    <col min="11277" max="11277" width="12.28515625" style="4" customWidth="1"/>
    <col min="11278" max="11520" width="9.140625" style="4"/>
    <col min="11521" max="11521" width="30.7109375" style="4" customWidth="1"/>
    <col min="11522" max="11522" width="3.7109375" style="4" customWidth="1"/>
    <col min="11523" max="11523" width="13.42578125" style="4" customWidth="1"/>
    <col min="11524" max="11524" width="12.85546875" style="4" customWidth="1"/>
    <col min="11525" max="11525" width="14" style="4" customWidth="1"/>
    <col min="11526" max="11526" width="13.85546875" style="4" customWidth="1"/>
    <col min="11527" max="11527" width="11.5703125" style="4" customWidth="1"/>
    <col min="11528" max="11528" width="11.28515625" style="4" customWidth="1"/>
    <col min="11529" max="11529" width="11.42578125" style="4" customWidth="1"/>
    <col min="11530" max="11530" width="12.5703125" style="4" customWidth="1"/>
    <col min="11531" max="11531" width="12" style="4" customWidth="1"/>
    <col min="11532" max="11532" width="15.140625" style="4" customWidth="1"/>
    <col min="11533" max="11533" width="12.28515625" style="4" customWidth="1"/>
    <col min="11534" max="11776" width="9.140625" style="4"/>
    <col min="11777" max="11777" width="30.7109375" style="4" customWidth="1"/>
    <col min="11778" max="11778" width="3.7109375" style="4" customWidth="1"/>
    <col min="11779" max="11779" width="13.42578125" style="4" customWidth="1"/>
    <col min="11780" max="11780" width="12.85546875" style="4" customWidth="1"/>
    <col min="11781" max="11781" width="14" style="4" customWidth="1"/>
    <col min="11782" max="11782" width="13.85546875" style="4" customWidth="1"/>
    <col min="11783" max="11783" width="11.5703125" style="4" customWidth="1"/>
    <col min="11784" max="11784" width="11.28515625" style="4" customWidth="1"/>
    <col min="11785" max="11785" width="11.42578125" style="4" customWidth="1"/>
    <col min="11786" max="11786" width="12.5703125" style="4" customWidth="1"/>
    <col min="11787" max="11787" width="12" style="4" customWidth="1"/>
    <col min="11788" max="11788" width="15.140625" style="4" customWidth="1"/>
    <col min="11789" max="11789" width="12.28515625" style="4" customWidth="1"/>
    <col min="11790" max="12032" width="9.140625" style="4"/>
    <col min="12033" max="12033" width="30.7109375" style="4" customWidth="1"/>
    <col min="12034" max="12034" width="3.7109375" style="4" customWidth="1"/>
    <col min="12035" max="12035" width="13.42578125" style="4" customWidth="1"/>
    <col min="12036" max="12036" width="12.85546875" style="4" customWidth="1"/>
    <col min="12037" max="12037" width="14" style="4" customWidth="1"/>
    <col min="12038" max="12038" width="13.85546875" style="4" customWidth="1"/>
    <col min="12039" max="12039" width="11.5703125" style="4" customWidth="1"/>
    <col min="12040" max="12040" width="11.28515625" style="4" customWidth="1"/>
    <col min="12041" max="12041" width="11.42578125" style="4" customWidth="1"/>
    <col min="12042" max="12042" width="12.5703125" style="4" customWidth="1"/>
    <col min="12043" max="12043" width="12" style="4" customWidth="1"/>
    <col min="12044" max="12044" width="15.140625" style="4" customWidth="1"/>
    <col min="12045" max="12045" width="12.28515625" style="4" customWidth="1"/>
    <col min="12046" max="12288" width="9.140625" style="4"/>
    <col min="12289" max="12289" width="30.7109375" style="4" customWidth="1"/>
    <col min="12290" max="12290" width="3.7109375" style="4" customWidth="1"/>
    <col min="12291" max="12291" width="13.42578125" style="4" customWidth="1"/>
    <col min="12292" max="12292" width="12.85546875" style="4" customWidth="1"/>
    <col min="12293" max="12293" width="14" style="4" customWidth="1"/>
    <col min="12294" max="12294" width="13.85546875" style="4" customWidth="1"/>
    <col min="12295" max="12295" width="11.5703125" style="4" customWidth="1"/>
    <col min="12296" max="12296" width="11.28515625" style="4" customWidth="1"/>
    <col min="12297" max="12297" width="11.42578125" style="4" customWidth="1"/>
    <col min="12298" max="12298" width="12.5703125" style="4" customWidth="1"/>
    <col min="12299" max="12299" width="12" style="4" customWidth="1"/>
    <col min="12300" max="12300" width="15.140625" style="4" customWidth="1"/>
    <col min="12301" max="12301" width="12.28515625" style="4" customWidth="1"/>
    <col min="12302" max="12544" width="9.140625" style="4"/>
    <col min="12545" max="12545" width="30.7109375" style="4" customWidth="1"/>
    <col min="12546" max="12546" width="3.7109375" style="4" customWidth="1"/>
    <col min="12547" max="12547" width="13.42578125" style="4" customWidth="1"/>
    <col min="12548" max="12548" width="12.85546875" style="4" customWidth="1"/>
    <col min="12549" max="12549" width="14" style="4" customWidth="1"/>
    <col min="12550" max="12550" width="13.85546875" style="4" customWidth="1"/>
    <col min="12551" max="12551" width="11.5703125" style="4" customWidth="1"/>
    <col min="12552" max="12552" width="11.28515625" style="4" customWidth="1"/>
    <col min="12553" max="12553" width="11.42578125" style="4" customWidth="1"/>
    <col min="12554" max="12554" width="12.5703125" style="4" customWidth="1"/>
    <col min="12555" max="12555" width="12" style="4" customWidth="1"/>
    <col min="12556" max="12556" width="15.140625" style="4" customWidth="1"/>
    <col min="12557" max="12557" width="12.28515625" style="4" customWidth="1"/>
    <col min="12558" max="12800" width="9.140625" style="4"/>
    <col min="12801" max="12801" width="30.7109375" style="4" customWidth="1"/>
    <col min="12802" max="12802" width="3.7109375" style="4" customWidth="1"/>
    <col min="12803" max="12803" width="13.42578125" style="4" customWidth="1"/>
    <col min="12804" max="12804" width="12.85546875" style="4" customWidth="1"/>
    <col min="12805" max="12805" width="14" style="4" customWidth="1"/>
    <col min="12806" max="12806" width="13.85546875" style="4" customWidth="1"/>
    <col min="12807" max="12807" width="11.5703125" style="4" customWidth="1"/>
    <col min="12808" max="12808" width="11.28515625" style="4" customWidth="1"/>
    <col min="12809" max="12809" width="11.42578125" style="4" customWidth="1"/>
    <col min="12810" max="12810" width="12.5703125" style="4" customWidth="1"/>
    <col min="12811" max="12811" width="12" style="4" customWidth="1"/>
    <col min="12812" max="12812" width="15.140625" style="4" customWidth="1"/>
    <col min="12813" max="12813" width="12.28515625" style="4" customWidth="1"/>
    <col min="12814" max="13056" width="9.140625" style="4"/>
    <col min="13057" max="13057" width="30.7109375" style="4" customWidth="1"/>
    <col min="13058" max="13058" width="3.7109375" style="4" customWidth="1"/>
    <col min="13059" max="13059" width="13.42578125" style="4" customWidth="1"/>
    <col min="13060" max="13060" width="12.85546875" style="4" customWidth="1"/>
    <col min="13061" max="13061" width="14" style="4" customWidth="1"/>
    <col min="13062" max="13062" width="13.85546875" style="4" customWidth="1"/>
    <col min="13063" max="13063" width="11.5703125" style="4" customWidth="1"/>
    <col min="13064" max="13064" width="11.28515625" style="4" customWidth="1"/>
    <col min="13065" max="13065" width="11.42578125" style="4" customWidth="1"/>
    <col min="13066" max="13066" width="12.5703125" style="4" customWidth="1"/>
    <col min="13067" max="13067" width="12" style="4" customWidth="1"/>
    <col min="13068" max="13068" width="15.140625" style="4" customWidth="1"/>
    <col min="13069" max="13069" width="12.28515625" style="4" customWidth="1"/>
    <col min="13070" max="13312" width="9.140625" style="4"/>
    <col min="13313" max="13313" width="30.7109375" style="4" customWidth="1"/>
    <col min="13314" max="13314" width="3.7109375" style="4" customWidth="1"/>
    <col min="13315" max="13315" width="13.42578125" style="4" customWidth="1"/>
    <col min="13316" max="13316" width="12.85546875" style="4" customWidth="1"/>
    <col min="13317" max="13317" width="14" style="4" customWidth="1"/>
    <col min="13318" max="13318" width="13.85546875" style="4" customWidth="1"/>
    <col min="13319" max="13319" width="11.5703125" style="4" customWidth="1"/>
    <col min="13320" max="13320" width="11.28515625" style="4" customWidth="1"/>
    <col min="13321" max="13321" width="11.42578125" style="4" customWidth="1"/>
    <col min="13322" max="13322" width="12.5703125" style="4" customWidth="1"/>
    <col min="13323" max="13323" width="12" style="4" customWidth="1"/>
    <col min="13324" max="13324" width="15.140625" style="4" customWidth="1"/>
    <col min="13325" max="13325" width="12.28515625" style="4" customWidth="1"/>
    <col min="13326" max="13568" width="9.140625" style="4"/>
    <col min="13569" max="13569" width="30.7109375" style="4" customWidth="1"/>
    <col min="13570" max="13570" width="3.7109375" style="4" customWidth="1"/>
    <col min="13571" max="13571" width="13.42578125" style="4" customWidth="1"/>
    <col min="13572" max="13572" width="12.85546875" style="4" customWidth="1"/>
    <col min="13573" max="13573" width="14" style="4" customWidth="1"/>
    <col min="13574" max="13574" width="13.85546875" style="4" customWidth="1"/>
    <col min="13575" max="13575" width="11.5703125" style="4" customWidth="1"/>
    <col min="13576" max="13576" width="11.28515625" style="4" customWidth="1"/>
    <col min="13577" max="13577" width="11.42578125" style="4" customWidth="1"/>
    <col min="13578" max="13578" width="12.5703125" style="4" customWidth="1"/>
    <col min="13579" max="13579" width="12" style="4" customWidth="1"/>
    <col min="13580" max="13580" width="15.140625" style="4" customWidth="1"/>
    <col min="13581" max="13581" width="12.28515625" style="4" customWidth="1"/>
    <col min="13582" max="13824" width="9.140625" style="4"/>
    <col min="13825" max="13825" width="30.7109375" style="4" customWidth="1"/>
    <col min="13826" max="13826" width="3.7109375" style="4" customWidth="1"/>
    <col min="13827" max="13827" width="13.42578125" style="4" customWidth="1"/>
    <col min="13828" max="13828" width="12.85546875" style="4" customWidth="1"/>
    <col min="13829" max="13829" width="14" style="4" customWidth="1"/>
    <col min="13830" max="13830" width="13.85546875" style="4" customWidth="1"/>
    <col min="13831" max="13831" width="11.5703125" style="4" customWidth="1"/>
    <col min="13832" max="13832" width="11.28515625" style="4" customWidth="1"/>
    <col min="13833" max="13833" width="11.42578125" style="4" customWidth="1"/>
    <col min="13834" max="13834" width="12.5703125" style="4" customWidth="1"/>
    <col min="13835" max="13835" width="12" style="4" customWidth="1"/>
    <col min="13836" max="13836" width="15.140625" style="4" customWidth="1"/>
    <col min="13837" max="13837" width="12.28515625" style="4" customWidth="1"/>
    <col min="13838" max="14080" width="9.140625" style="4"/>
    <col min="14081" max="14081" width="30.7109375" style="4" customWidth="1"/>
    <col min="14082" max="14082" width="3.7109375" style="4" customWidth="1"/>
    <col min="14083" max="14083" width="13.42578125" style="4" customWidth="1"/>
    <col min="14084" max="14084" width="12.85546875" style="4" customWidth="1"/>
    <col min="14085" max="14085" width="14" style="4" customWidth="1"/>
    <col min="14086" max="14086" width="13.85546875" style="4" customWidth="1"/>
    <col min="14087" max="14087" width="11.5703125" style="4" customWidth="1"/>
    <col min="14088" max="14088" width="11.28515625" style="4" customWidth="1"/>
    <col min="14089" max="14089" width="11.42578125" style="4" customWidth="1"/>
    <col min="14090" max="14090" width="12.5703125" style="4" customWidth="1"/>
    <col min="14091" max="14091" width="12" style="4" customWidth="1"/>
    <col min="14092" max="14092" width="15.140625" style="4" customWidth="1"/>
    <col min="14093" max="14093" width="12.28515625" style="4" customWidth="1"/>
    <col min="14094" max="14336" width="9.140625" style="4"/>
    <col min="14337" max="14337" width="30.7109375" style="4" customWidth="1"/>
    <col min="14338" max="14338" width="3.7109375" style="4" customWidth="1"/>
    <col min="14339" max="14339" width="13.42578125" style="4" customWidth="1"/>
    <col min="14340" max="14340" width="12.85546875" style="4" customWidth="1"/>
    <col min="14341" max="14341" width="14" style="4" customWidth="1"/>
    <col min="14342" max="14342" width="13.85546875" style="4" customWidth="1"/>
    <col min="14343" max="14343" width="11.5703125" style="4" customWidth="1"/>
    <col min="14344" max="14344" width="11.28515625" style="4" customWidth="1"/>
    <col min="14345" max="14345" width="11.42578125" style="4" customWidth="1"/>
    <col min="14346" max="14346" width="12.5703125" style="4" customWidth="1"/>
    <col min="14347" max="14347" width="12" style="4" customWidth="1"/>
    <col min="14348" max="14348" width="15.140625" style="4" customWidth="1"/>
    <col min="14349" max="14349" width="12.28515625" style="4" customWidth="1"/>
    <col min="14350" max="14592" width="9.140625" style="4"/>
    <col min="14593" max="14593" width="30.7109375" style="4" customWidth="1"/>
    <col min="14594" max="14594" width="3.7109375" style="4" customWidth="1"/>
    <col min="14595" max="14595" width="13.42578125" style="4" customWidth="1"/>
    <col min="14596" max="14596" width="12.85546875" style="4" customWidth="1"/>
    <col min="14597" max="14597" width="14" style="4" customWidth="1"/>
    <col min="14598" max="14598" width="13.85546875" style="4" customWidth="1"/>
    <col min="14599" max="14599" width="11.5703125" style="4" customWidth="1"/>
    <col min="14600" max="14600" width="11.28515625" style="4" customWidth="1"/>
    <col min="14601" max="14601" width="11.42578125" style="4" customWidth="1"/>
    <col min="14602" max="14602" width="12.5703125" style="4" customWidth="1"/>
    <col min="14603" max="14603" width="12" style="4" customWidth="1"/>
    <col min="14604" max="14604" width="15.140625" style="4" customWidth="1"/>
    <col min="14605" max="14605" width="12.28515625" style="4" customWidth="1"/>
    <col min="14606" max="14848" width="9.140625" style="4"/>
    <col min="14849" max="14849" width="30.7109375" style="4" customWidth="1"/>
    <col min="14850" max="14850" width="3.7109375" style="4" customWidth="1"/>
    <col min="14851" max="14851" width="13.42578125" style="4" customWidth="1"/>
    <col min="14852" max="14852" width="12.85546875" style="4" customWidth="1"/>
    <col min="14853" max="14853" width="14" style="4" customWidth="1"/>
    <col min="14854" max="14854" width="13.85546875" style="4" customWidth="1"/>
    <col min="14855" max="14855" width="11.5703125" style="4" customWidth="1"/>
    <col min="14856" max="14856" width="11.28515625" style="4" customWidth="1"/>
    <col min="14857" max="14857" width="11.42578125" style="4" customWidth="1"/>
    <col min="14858" max="14858" width="12.5703125" style="4" customWidth="1"/>
    <col min="14859" max="14859" width="12" style="4" customWidth="1"/>
    <col min="14860" max="14860" width="15.140625" style="4" customWidth="1"/>
    <col min="14861" max="14861" width="12.28515625" style="4" customWidth="1"/>
    <col min="14862" max="15104" width="9.140625" style="4"/>
    <col min="15105" max="15105" width="30.7109375" style="4" customWidth="1"/>
    <col min="15106" max="15106" width="3.7109375" style="4" customWidth="1"/>
    <col min="15107" max="15107" width="13.42578125" style="4" customWidth="1"/>
    <col min="15108" max="15108" width="12.85546875" style="4" customWidth="1"/>
    <col min="15109" max="15109" width="14" style="4" customWidth="1"/>
    <col min="15110" max="15110" width="13.85546875" style="4" customWidth="1"/>
    <col min="15111" max="15111" width="11.5703125" style="4" customWidth="1"/>
    <col min="15112" max="15112" width="11.28515625" style="4" customWidth="1"/>
    <col min="15113" max="15113" width="11.42578125" style="4" customWidth="1"/>
    <col min="15114" max="15114" width="12.5703125" style="4" customWidth="1"/>
    <col min="15115" max="15115" width="12" style="4" customWidth="1"/>
    <col min="15116" max="15116" width="15.140625" style="4" customWidth="1"/>
    <col min="15117" max="15117" width="12.28515625" style="4" customWidth="1"/>
    <col min="15118" max="15360" width="9.140625" style="4"/>
    <col min="15361" max="15361" width="30.7109375" style="4" customWidth="1"/>
    <col min="15362" max="15362" width="3.7109375" style="4" customWidth="1"/>
    <col min="15363" max="15363" width="13.42578125" style="4" customWidth="1"/>
    <col min="15364" max="15364" width="12.85546875" style="4" customWidth="1"/>
    <col min="15365" max="15365" width="14" style="4" customWidth="1"/>
    <col min="15366" max="15366" width="13.85546875" style="4" customWidth="1"/>
    <col min="15367" max="15367" width="11.5703125" style="4" customWidth="1"/>
    <col min="15368" max="15368" width="11.28515625" style="4" customWidth="1"/>
    <col min="15369" max="15369" width="11.42578125" style="4" customWidth="1"/>
    <col min="15370" max="15370" width="12.5703125" style="4" customWidth="1"/>
    <col min="15371" max="15371" width="12" style="4" customWidth="1"/>
    <col min="15372" max="15372" width="15.140625" style="4" customWidth="1"/>
    <col min="15373" max="15373" width="12.28515625" style="4" customWidth="1"/>
    <col min="15374" max="15616" width="9.140625" style="4"/>
    <col min="15617" max="15617" width="30.7109375" style="4" customWidth="1"/>
    <col min="15618" max="15618" width="3.7109375" style="4" customWidth="1"/>
    <col min="15619" max="15619" width="13.42578125" style="4" customWidth="1"/>
    <col min="15620" max="15620" width="12.85546875" style="4" customWidth="1"/>
    <col min="15621" max="15621" width="14" style="4" customWidth="1"/>
    <col min="15622" max="15622" width="13.85546875" style="4" customWidth="1"/>
    <col min="15623" max="15623" width="11.5703125" style="4" customWidth="1"/>
    <col min="15624" max="15624" width="11.28515625" style="4" customWidth="1"/>
    <col min="15625" max="15625" width="11.42578125" style="4" customWidth="1"/>
    <col min="15626" max="15626" width="12.5703125" style="4" customWidth="1"/>
    <col min="15627" max="15627" width="12" style="4" customWidth="1"/>
    <col min="15628" max="15628" width="15.140625" style="4" customWidth="1"/>
    <col min="15629" max="15629" width="12.28515625" style="4" customWidth="1"/>
    <col min="15630" max="15872" width="9.140625" style="4"/>
    <col min="15873" max="15873" width="30.7109375" style="4" customWidth="1"/>
    <col min="15874" max="15874" width="3.7109375" style="4" customWidth="1"/>
    <col min="15875" max="15875" width="13.42578125" style="4" customWidth="1"/>
    <col min="15876" max="15876" width="12.85546875" style="4" customWidth="1"/>
    <col min="15877" max="15877" width="14" style="4" customWidth="1"/>
    <col min="15878" max="15878" width="13.85546875" style="4" customWidth="1"/>
    <col min="15879" max="15879" width="11.5703125" style="4" customWidth="1"/>
    <col min="15880" max="15880" width="11.28515625" style="4" customWidth="1"/>
    <col min="15881" max="15881" width="11.42578125" style="4" customWidth="1"/>
    <col min="15882" max="15882" width="12.5703125" style="4" customWidth="1"/>
    <col min="15883" max="15883" width="12" style="4" customWidth="1"/>
    <col min="15884" max="15884" width="15.140625" style="4" customWidth="1"/>
    <col min="15885" max="15885" width="12.28515625" style="4" customWidth="1"/>
    <col min="15886" max="16128" width="9.140625" style="4"/>
    <col min="16129" max="16129" width="30.7109375" style="4" customWidth="1"/>
    <col min="16130" max="16130" width="3.7109375" style="4" customWidth="1"/>
    <col min="16131" max="16131" width="13.42578125" style="4" customWidth="1"/>
    <col min="16132" max="16132" width="12.85546875" style="4" customWidth="1"/>
    <col min="16133" max="16133" width="14" style="4" customWidth="1"/>
    <col min="16134" max="16134" width="13.85546875" style="4" customWidth="1"/>
    <col min="16135" max="16135" width="11.5703125" style="4" customWidth="1"/>
    <col min="16136" max="16136" width="11.28515625" style="4" customWidth="1"/>
    <col min="16137" max="16137" width="11.42578125" style="4" customWidth="1"/>
    <col min="16138" max="16138" width="12.5703125" style="4" customWidth="1"/>
    <col min="16139" max="16139" width="12" style="4" customWidth="1"/>
    <col min="16140" max="16140" width="15.140625" style="4" customWidth="1"/>
    <col min="16141" max="16141" width="12.28515625" style="4" customWidth="1"/>
    <col min="16142" max="16384" width="9.140625" style="4"/>
  </cols>
  <sheetData>
    <row r="1" spans="1:13" ht="21.75" thickBot="1" x14ac:dyDescent="0.4">
      <c r="A1" s="131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x14ac:dyDescent="0.25">
      <c r="C2" s="86" t="s">
        <v>50</v>
      </c>
      <c r="D2" s="86" t="s">
        <v>37</v>
      </c>
      <c r="E2" s="86" t="s">
        <v>36</v>
      </c>
      <c r="F2" s="86" t="s">
        <v>38</v>
      </c>
      <c r="G2" s="86" t="s">
        <v>16</v>
      </c>
      <c r="H2" s="86" t="s">
        <v>39</v>
      </c>
      <c r="I2" s="86" t="s">
        <v>51</v>
      </c>
      <c r="J2" s="86" t="s">
        <v>52</v>
      </c>
      <c r="K2" s="86" t="s">
        <v>53</v>
      </c>
      <c r="L2" s="86" t="s">
        <v>139</v>
      </c>
    </row>
    <row r="3" spans="1:13" ht="32.25" thickBot="1" x14ac:dyDescent="0.3">
      <c r="C3" s="85" t="s">
        <v>73</v>
      </c>
      <c r="D3" s="85" t="s">
        <v>73</v>
      </c>
      <c r="E3" s="85" t="s">
        <v>73</v>
      </c>
      <c r="F3" s="85" t="s">
        <v>73</v>
      </c>
      <c r="G3" s="85" t="s">
        <v>73</v>
      </c>
      <c r="H3" s="85" t="s">
        <v>73</v>
      </c>
      <c r="I3" s="85" t="s">
        <v>73</v>
      </c>
      <c r="J3" s="85" t="s">
        <v>73</v>
      </c>
      <c r="K3" s="85" t="s">
        <v>73</v>
      </c>
      <c r="L3" s="85" t="s">
        <v>73</v>
      </c>
    </row>
    <row r="4" spans="1:13" x14ac:dyDescent="0.25">
      <c r="A4" s="6" t="s">
        <v>49</v>
      </c>
      <c r="C4" s="84">
        <v>0</v>
      </c>
      <c r="D4" s="84">
        <v>0</v>
      </c>
      <c r="E4" s="84">
        <v>688275</v>
      </c>
      <c r="F4" s="84">
        <v>746944</v>
      </c>
      <c r="G4" s="84">
        <v>721803</v>
      </c>
      <c r="H4" s="84">
        <v>661185</v>
      </c>
      <c r="I4" s="84">
        <v>940838</v>
      </c>
      <c r="J4" s="84">
        <v>708712</v>
      </c>
      <c r="K4" s="84">
        <v>340362</v>
      </c>
      <c r="L4" s="84">
        <v>-1274361</v>
      </c>
      <c r="M4" s="5"/>
    </row>
    <row r="5" spans="1:13" x14ac:dyDescent="0.25">
      <c r="A5" s="6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3" x14ac:dyDescent="0.25">
      <c r="A6" s="6" t="s">
        <v>59</v>
      </c>
      <c r="C6" s="37">
        <v>768457</v>
      </c>
      <c r="D6" s="37">
        <v>911121</v>
      </c>
      <c r="E6" s="37">
        <v>222777</v>
      </c>
      <c r="F6" s="37">
        <v>216027</v>
      </c>
      <c r="G6" s="37">
        <v>391890</v>
      </c>
      <c r="H6" s="37">
        <v>711023</v>
      </c>
      <c r="I6" s="37">
        <v>848517</v>
      </c>
      <c r="J6" s="83">
        <v>922673</v>
      </c>
      <c r="K6" s="83">
        <v>1176344</v>
      </c>
      <c r="L6" s="83">
        <v>964538</v>
      </c>
      <c r="M6" s="5"/>
    </row>
    <row r="7" spans="1:13" x14ac:dyDescent="0.25">
      <c r="A7" s="6"/>
      <c r="C7" s="37"/>
      <c r="D7" s="37"/>
      <c r="E7" s="37"/>
      <c r="F7" s="37"/>
      <c r="G7" s="37"/>
      <c r="H7" s="37"/>
      <c r="I7" s="37"/>
      <c r="J7" s="83"/>
      <c r="K7" s="83"/>
      <c r="L7" s="83"/>
    </row>
    <row r="8" spans="1:13" ht="16.5" thickBot="1" x14ac:dyDescent="0.3">
      <c r="A8" s="6" t="s">
        <v>68</v>
      </c>
      <c r="C8" s="82">
        <f t="shared" ref="C8:K8" si="0">SUM(C4:C7)</f>
        <v>768457</v>
      </c>
      <c r="D8" s="82">
        <f t="shared" si="0"/>
        <v>911121</v>
      </c>
      <c r="E8" s="82">
        <f t="shared" si="0"/>
        <v>911052</v>
      </c>
      <c r="F8" s="82">
        <f t="shared" si="0"/>
        <v>962971</v>
      </c>
      <c r="G8" s="82">
        <f t="shared" si="0"/>
        <v>1113693</v>
      </c>
      <c r="H8" s="82">
        <f t="shared" si="0"/>
        <v>1372208</v>
      </c>
      <c r="I8" s="82">
        <f t="shared" si="0"/>
        <v>1789355</v>
      </c>
      <c r="J8" s="82">
        <f t="shared" si="0"/>
        <v>1631385</v>
      </c>
      <c r="K8" s="82">
        <f t="shared" si="0"/>
        <v>1516706</v>
      </c>
      <c r="L8" s="82">
        <f t="shared" ref="L8" si="1">SUM(L4:L7)</f>
        <v>-309823</v>
      </c>
    </row>
    <row r="9" spans="1:13" x14ac:dyDescent="0.25">
      <c r="A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</sheetData>
  <mergeCells count="1">
    <mergeCell ref="A1:L1"/>
  </mergeCells>
  <pageMargins left="0.7" right="0.7" top="0.75" bottom="0.75" header="0.3" footer="0.3"/>
  <pageSetup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 Revenue</vt:lpstr>
      <vt:lpstr>Delinquent Taxes</vt:lpstr>
      <vt:lpstr>Cash Balance General</vt:lpstr>
      <vt:lpstr>Cash Balance All Accounts</vt:lpstr>
      <vt:lpstr>Reserves</vt:lpstr>
      <vt:lpstr>Unassigned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Finance1</dc:creator>
  <cp:lastModifiedBy>Josh Arneson</cp:lastModifiedBy>
  <cp:lastPrinted>2025-11-07T18:03:13Z</cp:lastPrinted>
  <dcterms:created xsi:type="dcterms:W3CDTF">2016-10-13T18:45:22Z</dcterms:created>
  <dcterms:modified xsi:type="dcterms:W3CDTF">2025-11-07T18:03:24Z</dcterms:modified>
</cp:coreProperties>
</file>