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c February 3/Packet/Financials/Docs to build packet/"/>
    </mc:Choice>
  </mc:AlternateContent>
  <xr:revisionPtr revIDLastSave="119" documentId="13_ncr:1_{700DD4C8-B62F-492B-AD43-BE55FE2B282E}" xr6:coauthVersionLast="47" xr6:coauthVersionMax="47" xr10:uidLastSave="{70D33B31-B394-4CDE-B4CB-2969D47B547E}"/>
  <bookViews>
    <workbookView xWindow="-120" yWindow="-120" windowWidth="24240" windowHeight="13140" firstSheet="1" activeTab="5" xr2:uid="{00000000-000D-0000-FFFF-FFFF00000000}"/>
  </bookViews>
  <sheets>
    <sheet name="Tax Revenue" sheetId="3" r:id="rId1"/>
    <sheet name="Delinquent Taxes" sheetId="8" r:id="rId2"/>
    <sheet name="Current tax past due" sheetId="11" r:id="rId3"/>
    <sheet name="Cash Balance General" sheetId="5" r:id="rId4"/>
    <sheet name="Cash Balance All Accounts" sheetId="9" r:id="rId5"/>
    <sheet name="Reserves" sheetId="4" r:id="rId6"/>
    <sheet name="Unassigned Funds current year" sheetId="10" r:id="rId7"/>
    <sheet name="Unassigned Funds past years" sheetId="6" r:id="rId8"/>
  </sheets>
  <definedNames>
    <definedName name="_xlnm.Print_Area" localSheetId="7">'Unassigned Funds past years'!$A$1:$T$28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0" l="1"/>
  <c r="F41" i="10"/>
  <c r="O11" i="8" l="1"/>
  <c r="L11" i="8"/>
  <c r="C20" i="3"/>
  <c r="U11" i="8"/>
  <c r="C26" i="3"/>
  <c r="K8" i="6"/>
  <c r="J8" i="6"/>
  <c r="I8" i="6"/>
  <c r="H8" i="6"/>
  <c r="G8" i="6"/>
  <c r="F8" i="6"/>
  <c r="E8" i="6"/>
  <c r="D8" i="6"/>
  <c r="C8" i="6"/>
  <c r="F48" i="10"/>
  <c r="J26" i="10"/>
  <c r="L26" i="10" s="1"/>
  <c r="H26" i="10"/>
  <c r="F26" i="10"/>
  <c r="M20" i="10"/>
  <c r="J16" i="10"/>
  <c r="H16" i="10"/>
  <c r="F16" i="10"/>
  <c r="F30" i="10" s="1"/>
  <c r="M4" i="10"/>
  <c r="M45" i="4"/>
  <c r="L45" i="4"/>
  <c r="J45" i="4"/>
  <c r="N45" i="4" s="1"/>
  <c r="I45" i="4"/>
  <c r="H45" i="4"/>
  <c r="G45" i="4"/>
  <c r="F45" i="4"/>
  <c r="E45" i="4"/>
  <c r="D45" i="4"/>
  <c r="C45" i="4"/>
  <c r="N44" i="4"/>
  <c r="N43" i="4"/>
  <c r="N42" i="4"/>
  <c r="N41" i="4"/>
  <c r="N40" i="4"/>
  <c r="N39" i="4"/>
  <c r="N38" i="4"/>
  <c r="N37" i="4"/>
  <c r="N36" i="4"/>
  <c r="N35" i="4"/>
  <c r="N33" i="4"/>
  <c r="M30" i="4"/>
  <c r="L30" i="4"/>
  <c r="J30" i="4"/>
  <c r="I30" i="4"/>
  <c r="N30" i="4" s="1"/>
  <c r="H30" i="4"/>
  <c r="F30" i="4"/>
  <c r="E30" i="4"/>
  <c r="D30" i="4"/>
  <c r="C30" i="4"/>
  <c r="N28" i="4"/>
  <c r="N27" i="4"/>
  <c r="G27" i="4"/>
  <c r="N26" i="4"/>
  <c r="N25" i="4"/>
  <c r="G25" i="4"/>
  <c r="N24" i="4"/>
  <c r="N23" i="4"/>
  <c r="N22" i="4"/>
  <c r="N21" i="4"/>
  <c r="N20" i="4"/>
  <c r="N19" i="4"/>
  <c r="N18" i="4"/>
  <c r="N15" i="4"/>
  <c r="G15" i="4"/>
  <c r="N14" i="4"/>
  <c r="N13" i="4"/>
  <c r="N12" i="4"/>
  <c r="N11" i="4"/>
  <c r="N10" i="4"/>
  <c r="N9" i="4"/>
  <c r="N8" i="4"/>
  <c r="N7" i="4"/>
  <c r="N6" i="4"/>
  <c r="N5" i="4"/>
  <c r="N4" i="4"/>
  <c r="E18" i="9"/>
  <c r="F18" i="9"/>
  <c r="G18" i="9"/>
  <c r="C12" i="3"/>
  <c r="C27" i="3"/>
  <c r="F42" i="10" l="1"/>
  <c r="F51" i="10" s="1"/>
  <c r="L16" i="10"/>
  <c r="G30" i="4"/>
  <c r="M30" i="10"/>
  <c r="M28" i="10"/>
  <c r="L30" i="10"/>
  <c r="M18" i="10"/>
  <c r="H30" i="10"/>
  <c r="J30" i="10"/>
  <c r="D18" i="9"/>
  <c r="M32" i="10" l="1"/>
  <c r="C18" i="9"/>
  <c r="D8" i="11" l="1"/>
  <c r="V8" i="8"/>
  <c r="V7" i="8"/>
  <c r="V6" i="8"/>
  <c r="V5" i="8"/>
  <c r="I11" i="8"/>
  <c r="C21" i="3"/>
  <c r="C30" i="3" l="1"/>
  <c r="C29" i="3"/>
  <c r="C28" i="3"/>
  <c r="D7" i="11"/>
  <c r="D6" i="11"/>
  <c r="D5" i="11"/>
  <c r="F11" i="8" l="1"/>
  <c r="C11" i="8" l="1"/>
  <c r="W27" i="5"/>
  <c r="T27" i="5"/>
  <c r="S8" i="8" l="1"/>
  <c r="S7" i="8"/>
  <c r="S6" i="8"/>
  <c r="S5" i="8"/>
  <c r="B18" i="9" l="1"/>
  <c r="Q27" i="5" l="1"/>
  <c r="N27" i="5"/>
  <c r="K27" i="5"/>
  <c r="H27" i="5"/>
  <c r="P8" i="8" l="1"/>
  <c r="M8" i="8"/>
  <c r="J8" i="8"/>
  <c r="G8" i="8"/>
  <c r="D8" i="8"/>
  <c r="P7" i="8"/>
  <c r="M7" i="8"/>
  <c r="J7" i="8"/>
  <c r="G7" i="8"/>
  <c r="D7" i="8"/>
  <c r="P6" i="8"/>
  <c r="M6" i="8"/>
  <c r="J6" i="8"/>
  <c r="G6" i="8"/>
  <c r="D6" i="8"/>
  <c r="P5" i="8"/>
  <c r="M5" i="8"/>
  <c r="J5" i="8"/>
  <c r="G5" i="8"/>
  <c r="D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Q3" authorId="0" shapeId="0" xr:uid="{5A505E45-4B98-4306-A453-181473DBBB9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Use Tax Status Report -  Backup #5
</t>
        </r>
      </text>
    </comment>
    <comment ref="T3" authorId="0" shapeId="0" xr:uid="{BBE1C5BC-F942-4C4D-82D1-313E8D91DAB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Use Tax Status Report -  Backup #5
</t>
        </r>
      </text>
    </comment>
    <comment ref="A13" authorId="0" shapeId="0" xr:uid="{B953D30E-839A-46C4-AEC0-3C0DC55862B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Backup #5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3" authorId="0" shapeId="0" xr:uid="{A8AACAA4-4FC6-4503-B6A8-0B8692B72B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Started utilizing a different type of checking account
</t>
        </r>
      </text>
    </comment>
    <comment ref="H9" authorId="0" shapeId="0" xr:uid="{4EFE7F1B-8468-4BA7-A7C2-76543868471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quarterly transaction
</t>
        </r>
      </text>
    </comment>
    <comment ref="H13" authorId="0" shapeId="0" xr:uid="{CDD2D9B1-EAD5-45F3-A13F-370CE80B758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quarterly transaction</t>
        </r>
      </text>
    </comment>
    <comment ref="H17" authorId="0" shapeId="0" xr:uid="{176042ED-C99E-48EF-A7C8-44B288C8B71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Started using a different type of checking account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L5" authorId="0" shapeId="0" xr:uid="{95867EC0-4E48-431D-9621-8D94DCE39A9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Airpacks &amp; Bunker Gear</t>
        </r>
      </text>
    </comment>
    <comment ref="L9" authorId="0" shapeId="0" xr:uid="{4AD5E5AA-1ACF-42A3-899F-6CDB097F7AA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on Rescue Truck</t>
        </r>
      </text>
    </comment>
    <comment ref="L11" authorId="0" shapeId="0" xr:uid="{BFD16F52-E687-4D91-BD11-748099E1248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L13" authorId="0" shapeId="0" xr:uid="{5F1D7F91-4355-4888-90B1-958B65CCD48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Southview Guardrails</t>
        </r>
      </text>
    </comment>
    <comment ref="L33" authorId="0" shapeId="0" xr:uid="{15E7FB68-C05F-47AD-BB76-A26868702B0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Library 
Flooring 15,000
Lighting 15,000
Boiler 20,000
Elevator 4,962.32
Quarterly building expenses 46,100
</t>
        </r>
      </text>
    </comment>
    <comment ref="K35" authorId="0" shapeId="0" xr:uid="{07B02FBF-D49F-471B-B724-A207AEE6844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5,784.87 FY25 Revenue
8,389.42 FY24 Deferred Revenue</t>
        </r>
      </text>
    </comment>
    <comment ref="L35" authorId="0" shapeId="0" xr:uid="{B27DFC6A-14B5-4A28-8A7C-F71AF273F68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Community Well Being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6" authorId="0" shapeId="0" xr:uid="{A8B58277-A7CF-473E-93AB-81F8B0298E4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October of 24</t>
        </r>
      </text>
    </comment>
    <comment ref="J10" authorId="0" shapeId="0" xr:uid="{D028B058-7D38-4014-B72A-AE72E2EB98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1,770,543</t>
        </r>
      </text>
    </comment>
    <comment ref="J25" authorId="0" shapeId="0" xr:uid="{F007BFA7-B53A-4ED6-BEC8-373D9DA5C2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39,672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4" authorId="0" shapeId="0" xr:uid="{8F0EA7F1-4EA5-45A6-B5A1-BE5D9B3F5E1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140,719 from prior year</t>
        </r>
      </text>
    </comment>
    <comment ref="H4" authorId="0" shapeId="0" xr:uid="{1E794BE7-EB19-4545-9885-46726CF89A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15,000 from prior year</t>
        </r>
      </text>
    </comment>
    <comment ref="J4" authorId="0" shapeId="0" xr:uid="{04CC706D-839D-473D-94C5-3B8AD97479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Budgeted 445,000 to be used from prior year</t>
        </r>
      </text>
    </comment>
    <comment ref="K4" authorId="0" shapeId="0" xr:uid="{1961C927-EE5B-4271-A2ED-3EC0D4EC5DD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500,000 from prior year</t>
        </r>
      </text>
    </comment>
    <comment ref="G6" authorId="0" shapeId="0" xr:uid="{8C680462-0493-4051-94DB-39BE1E347B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21,005 from prior year</t>
        </r>
      </text>
    </comment>
    <comment ref="H6" authorId="0" shapeId="0" xr:uid="{B2C72CDA-891E-4F9D-AF65-FDC0AD0D83A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10,000 from prior year
</t>
        </r>
      </text>
    </comment>
    <comment ref="I6" authorId="0" shapeId="0" xr:uid="{2612DAD1-D7B8-466E-BC2A-BA94F4CD39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used 91,000 from prior year</t>
        </r>
      </text>
    </comment>
    <comment ref="J6" authorId="0" shapeId="0" xr:uid="{607D7C7B-D1A3-45B9-83EB-03F7AF0FA4DC}">
      <text>
        <r>
          <rPr>
            <b/>
            <sz val="9"/>
            <color indexed="81"/>
            <rFont val="Tahoma"/>
            <family val="2"/>
          </rPr>
          <t>Finance:
Budgeted</t>
        </r>
        <r>
          <rPr>
            <sz val="9"/>
            <color indexed="81"/>
            <rFont val="Tahoma"/>
            <family val="2"/>
          </rPr>
          <t xml:space="preserve"> 474,930  used from prior year</t>
        </r>
      </text>
    </comment>
  </commentList>
</comments>
</file>

<file path=xl/sharedStrings.xml><?xml version="1.0" encoding="utf-8"?>
<sst xmlns="http://schemas.openxmlformats.org/spreadsheetml/2006/main" count="348" uniqueCount="259">
  <si>
    <t>DEDUCTIONS</t>
  </si>
  <si>
    <t>Annual</t>
  </si>
  <si>
    <t>State Adjustment #1</t>
  </si>
  <si>
    <t>State Adjustment #2</t>
  </si>
  <si>
    <t>Muni Payment #3</t>
  </si>
  <si>
    <t>December</t>
  </si>
  <si>
    <t>Sum of deductions</t>
  </si>
  <si>
    <t>March</t>
  </si>
  <si>
    <t>June</t>
  </si>
  <si>
    <t>Abatements</t>
  </si>
  <si>
    <t>State Adjustment #3</t>
  </si>
  <si>
    <t>Muni Payment #4</t>
  </si>
  <si>
    <t>Muni Payment #5</t>
  </si>
  <si>
    <t>State Adjustment #4</t>
  </si>
  <si>
    <t>Muni Payment #1 (from general ledger)</t>
  </si>
  <si>
    <t>RESERVE ACCOUNTS</t>
  </si>
  <si>
    <t>FY20</t>
  </si>
  <si>
    <t>Records Restoration</t>
  </si>
  <si>
    <t>Tennis</t>
  </si>
  <si>
    <t>Tree Replacement</t>
  </si>
  <si>
    <t>Fire Dept (donations)</t>
  </si>
  <si>
    <t>Lister Education</t>
  </si>
  <si>
    <t>Andrews Community Forrest</t>
  </si>
  <si>
    <t>Fire Dept.</t>
  </si>
  <si>
    <t xml:space="preserve">Highway Capital </t>
  </si>
  <si>
    <t>Highway Bridge &amp; Culvert</t>
  </si>
  <si>
    <t>Cemetery</t>
  </si>
  <si>
    <t>Highway Guardrails</t>
  </si>
  <si>
    <t>Police</t>
  </si>
  <si>
    <t>Library</t>
  </si>
  <si>
    <t>Railroad St.</t>
  </si>
  <si>
    <t>Conservation Commission</t>
  </si>
  <si>
    <t>Fire Dept. impact Fees</t>
  </si>
  <si>
    <t>Reappraisal</t>
  </si>
  <si>
    <t>Recreation Path</t>
  </si>
  <si>
    <t>Soccer</t>
  </si>
  <si>
    <t>FY18</t>
  </si>
  <si>
    <t>FY17</t>
  </si>
  <si>
    <t>FY19</t>
  </si>
  <si>
    <t>FY21</t>
  </si>
  <si>
    <t>January</t>
  </si>
  <si>
    <t>February</t>
  </si>
  <si>
    <t>July</t>
  </si>
  <si>
    <t>August</t>
  </si>
  <si>
    <t>September</t>
  </si>
  <si>
    <t>October</t>
  </si>
  <si>
    <t>November</t>
  </si>
  <si>
    <t>April</t>
  </si>
  <si>
    <t>May</t>
  </si>
  <si>
    <t>Unassigned Funds Restricted</t>
  </si>
  <si>
    <t>FY16</t>
  </si>
  <si>
    <t>FY22</t>
  </si>
  <si>
    <t>FY23</t>
  </si>
  <si>
    <t>FY24</t>
  </si>
  <si>
    <t>Due Quarterly</t>
  </si>
  <si>
    <t>QTR 2 (Oct - Dec)</t>
  </si>
  <si>
    <t>QTR 1 (July - Sept)</t>
  </si>
  <si>
    <t>QTR 3 (Jan - March)</t>
  </si>
  <si>
    <t>QTR 4 (Apr - June)</t>
  </si>
  <si>
    <t>Unassigned Funds Unrestricted</t>
  </si>
  <si>
    <t>Percentage Outstanding per quarter</t>
  </si>
  <si>
    <t>Dollars Outstanding per quarter</t>
  </si>
  <si>
    <t>General Budget Revenue taxes to be raised</t>
  </si>
  <si>
    <t>Highway Budget Revenue taxes to be raised</t>
  </si>
  <si>
    <t>Taxes received above or below as dollars</t>
  </si>
  <si>
    <t>Total Budgeted Revenue taxes to be raised</t>
  </si>
  <si>
    <t>Highest balance for FY</t>
  </si>
  <si>
    <t>Lowest balance for FY</t>
  </si>
  <si>
    <t>Total</t>
  </si>
  <si>
    <t>FY21 Interest earned</t>
  </si>
  <si>
    <t>FY20 Interest earned</t>
  </si>
  <si>
    <t>FY19 Interest earned</t>
  </si>
  <si>
    <t>Due Quarterly Tax Year Status Report</t>
  </si>
  <si>
    <t>Audit showed</t>
  </si>
  <si>
    <t>FY22 Interest earned</t>
  </si>
  <si>
    <t>"</t>
  </si>
  <si>
    <t>ARPA</t>
  </si>
  <si>
    <t>Town Center Fund</t>
  </si>
  <si>
    <t>Fire Safety Equip &amp; Gear</t>
  </si>
  <si>
    <t>Sidewalk Reserve</t>
  </si>
  <si>
    <t>Unassigned Restricted Activity</t>
  </si>
  <si>
    <t>FY20 Expenses</t>
  </si>
  <si>
    <t>Utilized 140,719 to pay for the Rip Rap project at the Volunteers Green</t>
  </si>
  <si>
    <t>FY21 Expenses</t>
  </si>
  <si>
    <t xml:space="preserve">Garage Doors 15,000, FEMA 2019 expense 359,746.48. </t>
  </si>
  <si>
    <t>FY21 Gains</t>
  </si>
  <si>
    <t xml:space="preserve">FEMA revenue 2018 and 2019 73,678.  Received 20,000 in unbudgeted Better Roads Grant. underbudget by 165,417.    </t>
  </si>
  <si>
    <t>FY22 Expenses</t>
  </si>
  <si>
    <t>FEMA 2019 mitigation expense 250,000, Dump Truck FY22 pay cash instead of taking loan in FY23.</t>
  </si>
  <si>
    <t>FY22 Gains</t>
  </si>
  <si>
    <t xml:space="preserve">FEMA 2019 Storm 335,153 reimbursement (this may not occur in FY22 but will occur at some point).  </t>
  </si>
  <si>
    <t>Highway wage, benefits, and bonus change costs 25,773.24 minus vacancy savings 26,450,  676.76 gain.</t>
  </si>
  <si>
    <t>FY23 Expenses</t>
  </si>
  <si>
    <t>Highway Compensation Study Contingency 30,000, Equipment 415,000 (Total 465,750 minus unrestricted unassigned 50,750)</t>
  </si>
  <si>
    <t>Unassigned Unrestricted Activity</t>
  </si>
  <si>
    <t xml:space="preserve">FY19 Expenses </t>
  </si>
  <si>
    <t>Utilized 90,000 for Fire Station maintenance</t>
  </si>
  <si>
    <t xml:space="preserve">FY20 Expenses  </t>
  </si>
  <si>
    <t>Utilized 21,005 for the electric vehicle charging station, Tech services, and Community Outreach program</t>
  </si>
  <si>
    <t xml:space="preserve">FY21 Expenses  </t>
  </si>
  <si>
    <t>Utilized 10,000 for Fire Equipment</t>
  </si>
  <si>
    <t xml:space="preserve">Budget came in 322,921.66 under budget.  </t>
  </si>
  <si>
    <t xml:space="preserve">Budget offset 91,000, FY21 cruiser being purchased in FY22 60,000, wage study 21,500, contracted grounds maintenance 17,500 for April through June, </t>
  </si>
  <si>
    <t>Zoning hours increased 10 a week for January through June 6,500. Bonuses 15,000.</t>
  </si>
  <si>
    <t>Vacancy savings 135,000.  Although police did have an increase in wages they had a decrease in budgeted insurance which resulted in 2,896 savings that is included in the 135, 000 vacancy savings.</t>
  </si>
  <si>
    <t xml:space="preserve">FY23 Expenses </t>
  </si>
  <si>
    <t>New server 10,000, New phone system 10,000, Planning and Zoning Legal 4,000, compensatory contingency 50,000, grounds maintenance 50,180.</t>
  </si>
  <si>
    <t>Contribute 50,750 to Highway Equipment, contribute 300,000 to Highway fund.</t>
  </si>
  <si>
    <t>Water</t>
  </si>
  <si>
    <t>General</t>
  </si>
  <si>
    <t>Town Center</t>
  </si>
  <si>
    <t>Not managed by the Town</t>
  </si>
  <si>
    <t>Fire (fund raiser)</t>
  </si>
  <si>
    <t>Data pulled from Bank Statements</t>
  </si>
  <si>
    <t>Data pulled from Bank statements</t>
  </si>
  <si>
    <t>Municipal Payments</t>
  </si>
  <si>
    <t>State Adjustments</t>
  </si>
  <si>
    <t>Backup #3 (The State sends us electronic files which reduce the portion of education taxes that the homeowner pays to the Town.   The State pays the amount directly to the school.)</t>
  </si>
  <si>
    <t>Taxes received will not match the Trial Balance Accounts Receivable line because that includes all payments from past and present years,</t>
  </si>
  <si>
    <t>Taxes received will not match the Delinquent Tax Administration reports due to entries made in the General Ledger for Abatements, Retainage, and Muni payments.</t>
  </si>
  <si>
    <t xml:space="preserve">Muni Payment #2 </t>
  </si>
  <si>
    <t>PZ Legal Reserve</t>
  </si>
  <si>
    <t>This number excludes money collected for education taxes</t>
  </si>
  <si>
    <t xml:space="preserve"> FY23</t>
  </si>
  <si>
    <t>FY23 Interest Earned</t>
  </si>
  <si>
    <t>BALANCE SHEET DATA</t>
  </si>
  <si>
    <t>Restricted - Highway only</t>
  </si>
  <si>
    <t>Sub Total</t>
  </si>
  <si>
    <t>Unassigned Funds - General</t>
  </si>
  <si>
    <t>Restricted - Highway Funds</t>
  </si>
  <si>
    <t>Can only be used for the Highway Department</t>
  </si>
  <si>
    <t>FEMA funds can only be used for the Highway Department and impact Restricted Funds.</t>
  </si>
  <si>
    <t>Can be used for Highway and Non Highway expenses.</t>
  </si>
  <si>
    <t>TAX REVENUE</t>
  </si>
  <si>
    <t>Audit Shows</t>
  </si>
  <si>
    <t>UNASSIGNED FUNDS CURRENT YEAR</t>
  </si>
  <si>
    <t>UNNASSIGNED FUNDS PAST YEARS</t>
  </si>
  <si>
    <t>TAXES - CURRENT YEAR  PAST DUE AND PRIOR YEARS DELINQUENT</t>
  </si>
  <si>
    <t>CASH BALANCE - ALL ACCOUNTS</t>
  </si>
  <si>
    <t>CASH BALANCE - GENERAL FUND</t>
  </si>
  <si>
    <t>SEPARATE BANKING ACCOUNTS</t>
  </si>
  <si>
    <t>TOTAL RESERVES IN GENERAL CHECKING</t>
  </si>
  <si>
    <t>TOTAL RESERVES IN SEPARATE ACCOUNTS</t>
  </si>
  <si>
    <t>Approved General Budget including Conservation Commission</t>
  </si>
  <si>
    <t>Approved Highway Budget</t>
  </si>
  <si>
    <t xml:space="preserve">minus deductions </t>
  </si>
  <si>
    <t>Delinquent Taxes, Education Taxes paid, State Adjustments</t>
  </si>
  <si>
    <t>Backup #2 (Education Taxes - education taxes from tax bills that we collected for the school and then paid to the school)</t>
  </si>
  <si>
    <t>The state adjustment that exceeds the education portion of the tax bill is applied to the municipal portion of the tax bill.</t>
  </si>
  <si>
    <t>MM Non Major (Fiduciary accounts)</t>
  </si>
  <si>
    <t xml:space="preserve">FY22 </t>
  </si>
  <si>
    <t xml:space="preserve">Adam Muller Flag </t>
  </si>
  <si>
    <t>SPECIAL REVENUE FUNDS</t>
  </si>
  <si>
    <t>CAPITAL PROJECT FUNDS</t>
  </si>
  <si>
    <t>State Adjustment #5</t>
  </si>
  <si>
    <t>Backup #4 (From Tax Admin Cash Receipts Report, this includes State Adjustments and prior years taxes paid)</t>
  </si>
  <si>
    <t>Backup #3  - (From General Ledger) Muni payments are the municipal portion of tax bills that the state adjusted and is now paying the town back for the portion due to the Town</t>
  </si>
  <si>
    <t>The state sends an electronic file for income sensitivity which results in a state adjustment on some tax bills.</t>
  </si>
  <si>
    <t>The payment is posted to the Town's General Ledger account, NOT in Tax Admin, therefore it has to be added to the Tax Admin Report on this spreadsheet.</t>
  </si>
  <si>
    <t>The education portion that is included in the state adjustment reduces what the homeowner pays, and the money is sent directly to the School.</t>
  </si>
  <si>
    <t>The Town is sent an electronic file to the Grand List software, then to the Tax Admin software, then to the General Ledger.</t>
  </si>
  <si>
    <t>This amount is reduced from the General Ledger Tax Revenue Account because it is not Town Revenue.</t>
  </si>
  <si>
    <t>The tax Accounts Receivable Account is reduced as people make payments.</t>
  </si>
  <si>
    <t xml:space="preserve">The Tax Revenue Account in the General Ledger is the budgeted revenue approved by the voters.  </t>
  </si>
  <si>
    <t xml:space="preserve"> FY24</t>
  </si>
  <si>
    <t>FY24 Interest Earned</t>
  </si>
  <si>
    <r>
      <t xml:space="preserve">Taxes received will not match the Tax Revenue Line because that includes what was </t>
    </r>
    <r>
      <rPr>
        <sz val="11"/>
        <color theme="1"/>
        <rFont val="Calibri"/>
        <family val="2"/>
        <scheme val="minor"/>
      </rPr>
      <t xml:space="preserve">billed, not received, </t>
    </r>
    <r>
      <rPr>
        <b/>
        <sz val="11"/>
        <color theme="1"/>
        <rFont val="Calibri"/>
        <family val="2"/>
        <scheme val="minor"/>
      </rPr>
      <t xml:space="preserve"> and is split between the Highway line and the General Fund Line.  </t>
    </r>
  </si>
  <si>
    <t xml:space="preserve">Data Obtained from Tax Admin module  and General Ledger module "current year taxes" </t>
  </si>
  <si>
    <t xml:space="preserve"> </t>
  </si>
  <si>
    <t>Credits</t>
  </si>
  <si>
    <t>Education Taxes collected and then paid to School</t>
  </si>
  <si>
    <t>Fiduciary Funds</t>
  </si>
  <si>
    <t>14  Opioid</t>
  </si>
  <si>
    <t>31 Edmunds</t>
  </si>
  <si>
    <t>32 Shonyon A</t>
  </si>
  <si>
    <t>33 Shonyon B</t>
  </si>
  <si>
    <t>49 July 4th Celebration</t>
  </si>
  <si>
    <t>35 Technical Review/Engineering Fees</t>
  </si>
  <si>
    <t>FY25</t>
  </si>
  <si>
    <t>Per Policy 15% should be on hand</t>
  </si>
  <si>
    <t>Restricted Funds Over/Under 15% of Highway Budget</t>
  </si>
  <si>
    <t>Unassigned Funds Over/Under 15% of Non-Highway Budget</t>
  </si>
  <si>
    <t>Combined Unassigned and Restricted Funds Over/Under 15% of total budget</t>
  </si>
  <si>
    <t xml:space="preserve">  If the balance is a negative number it has to come off the Unassigned balance.</t>
  </si>
  <si>
    <t xml:space="preserve">TAXES - CURRENT YEAR  PAST DUE </t>
  </si>
  <si>
    <t>Back up document #5 (Tax Admin Status Report principal only)</t>
  </si>
  <si>
    <t>QTR (Jan-Mar)</t>
  </si>
  <si>
    <t>Many homeowners pay taxes early for the entire year which inflates this number for the previous quarters</t>
  </si>
  <si>
    <t>The state sends the municipal payment via ACH to the Town's General Checking Account, NOT through the Grand list or Tax Admin.</t>
  </si>
  <si>
    <t>General CD #6</t>
  </si>
  <si>
    <t>ATR (Apr-June)</t>
  </si>
  <si>
    <t>General CD #7</t>
  </si>
  <si>
    <t>General CD #8</t>
  </si>
  <si>
    <t>July 4th</t>
  </si>
  <si>
    <t>Over</t>
  </si>
  <si>
    <t>Backup #1 (Delinquent Tax Report - difference between 06/30/2024 and 09/30/24 is what was collected during FY25)</t>
  </si>
  <si>
    <t xml:space="preserve">Total Dinquent Taxes at close of individual fiscal years </t>
  </si>
  <si>
    <t>Backup doucment #5 Tax Year Status Report</t>
  </si>
  <si>
    <t>FY25 Interest Earned</t>
  </si>
  <si>
    <t>Planned Usage</t>
  </si>
  <si>
    <t>Balance</t>
  </si>
  <si>
    <t>Unplanned Usage</t>
  </si>
  <si>
    <t>Budgeted Contributions</t>
  </si>
  <si>
    <t>FY26</t>
  </si>
  <si>
    <t>Projected Changes</t>
  </si>
  <si>
    <t>Balance Predicted</t>
  </si>
  <si>
    <t>FEMA Highway 2024 Flood Expenses</t>
  </si>
  <si>
    <t>Under</t>
  </si>
  <si>
    <t>Budgeted use of Unassigned Fund to offset tax rate</t>
  </si>
  <si>
    <t>FY25 QUARTER TWO</t>
  </si>
  <si>
    <t>Delinquent Taxes collected as 12/31/24</t>
  </si>
  <si>
    <t>Total Tax Payments as of 12/31/24</t>
  </si>
  <si>
    <t>Taxes received above or below as a percentage for QTR 2</t>
  </si>
  <si>
    <t>Total Taxes divided by 4 quarters times 2 quarters</t>
  </si>
  <si>
    <t>Total Delinquent Taxes as of 12/31/24</t>
  </si>
  <si>
    <t>Total Past Due Taxes as of 12/31/24</t>
  </si>
  <si>
    <t>Police K-9</t>
  </si>
  <si>
    <t>Unplanned Contributions</t>
  </si>
  <si>
    <t>Special Projects Reserve</t>
  </si>
  <si>
    <t>Library (revenue/donations) Account Closed</t>
  </si>
  <si>
    <t>2019 Flood reimbursement ERAF</t>
  </si>
  <si>
    <t>2023 Flood reimbursement from FEMA</t>
  </si>
  <si>
    <t>2023 Flood reimbursement FHWA</t>
  </si>
  <si>
    <t>2023 deferred expenses Old Jericho &amp; Dugway</t>
  </si>
  <si>
    <t>2024 Windstorm reimbursement</t>
  </si>
  <si>
    <t>Savings in FY25 Gravel &amp; Aggregates</t>
  </si>
  <si>
    <t>Savings in FY25 Sand</t>
  </si>
  <si>
    <t>Savings in FY25 Stormwater &amp; Sidewalks</t>
  </si>
  <si>
    <t>UTILIZE RESERVES BRIDGE &amp; CULVERT</t>
  </si>
  <si>
    <t>UTILIZE RESERVES SPECIAL PROJECTS</t>
  </si>
  <si>
    <t>2019 Flood reimbursement ERAF &amp; CATZ</t>
  </si>
  <si>
    <t>2023 Flood reimbursement FEMA</t>
  </si>
  <si>
    <t>2024 Flood Expenses</t>
  </si>
  <si>
    <t>Police Vacancy Savings as of 12/03/24</t>
  </si>
  <si>
    <t>Over 15%</t>
  </si>
  <si>
    <t>Combined Restricted and Unassigned Funds</t>
  </si>
  <si>
    <t>Projected FEMA reimbursemetns from 2024 flood</t>
  </si>
  <si>
    <t>Highway at 75%</t>
  </si>
  <si>
    <t>General at 75%</t>
  </si>
  <si>
    <t>Reimbursements to Reserve Fund Use</t>
  </si>
  <si>
    <t>Bridge and Culvert Reserve</t>
  </si>
  <si>
    <t>FEMA Funds Remaining after Reserve Reimbursements</t>
  </si>
  <si>
    <t>Proposed Reductions in contibutions to reserve funds in FY26</t>
  </si>
  <si>
    <t>Highway Capital Reserve</t>
  </si>
  <si>
    <t>Would need to be reimbusred with about $50K in FY29 to avoid negative balance</t>
  </si>
  <si>
    <t>Police Capital Reserve</t>
  </si>
  <si>
    <t>Does not need FEMA funds to reimburse if we reconfigure replacement schedule</t>
  </si>
  <si>
    <t>Library Reserve</t>
  </si>
  <si>
    <t>Does not need FEMA funds to reimburse due to no defined uses</t>
  </si>
  <si>
    <t>Fire Safety Equipment Reserve</t>
  </si>
  <si>
    <t>Does not need FEMA funds to reimburse due to not going negative until FY32</t>
  </si>
  <si>
    <t>Does not need FEMA funds to reimburse due to not going negative until FY31</t>
  </si>
  <si>
    <t>Fire Capital Reserve</t>
  </si>
  <si>
    <t>Does not need FEMA funds to reimburse due to not going negative through FY32</t>
  </si>
  <si>
    <t>Taxes that should be raised by end of 2nd quarter</t>
  </si>
  <si>
    <t>Taxes that have been raised by end of 2nd quarter</t>
  </si>
  <si>
    <t>CURRENT YEAR TAXES COLLECTED AS OF 12/31/24</t>
  </si>
  <si>
    <t>Reappraisal reserve</t>
  </si>
  <si>
    <t>Does not need FEMA funds to reimburse due to next reappraisal being several years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</si>
</sst>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4" fontId="0" fillId="0" borderId="0" xfId="0" applyNumberFormat="1"/>
    <xf numFmtId="1" fontId="0" fillId="0" borderId="0" xfId="0" applyNumberFormat="1"/>
    <xf numFmtId="0" fontId="4" fillId="0" borderId="0" xfId="0" applyFont="1"/>
    <xf numFmtId="41" fontId="4" fillId="0" borderId="0" xfId="0" applyNumberFormat="1" applyFont="1"/>
    <xf numFmtId="0" fontId="5" fillId="0" borderId="0" xfId="0" applyFont="1"/>
    <xf numFmtId="41" fontId="4" fillId="0" borderId="4" xfId="0" applyNumberFormat="1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1" fontId="4" fillId="0" borderId="7" xfId="0" applyNumberFormat="1" applyFont="1" applyBorder="1"/>
    <xf numFmtId="10" fontId="4" fillId="0" borderId="8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1" fontId="4" fillId="0" borderId="9" xfId="0" applyNumberFormat="1" applyFont="1" applyBorder="1"/>
    <xf numFmtId="10" fontId="4" fillId="0" borderId="10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4" fontId="0" fillId="0" borderId="18" xfId="0" applyNumberFormat="1" applyBorder="1"/>
    <xf numFmtId="0" fontId="5" fillId="3" borderId="0" xfId="0" applyFont="1" applyFill="1"/>
    <xf numFmtId="41" fontId="4" fillId="3" borderId="9" xfId="0" applyNumberFormat="1" applyFont="1" applyFill="1" applyBorder="1"/>
    <xf numFmtId="41" fontId="4" fillId="3" borderId="4" xfId="0" applyNumberFormat="1" applyFont="1" applyFill="1" applyBorder="1"/>
    <xf numFmtId="41" fontId="4" fillId="3" borderId="10" xfId="0" applyNumberFormat="1" applyFont="1" applyFill="1" applyBorder="1"/>
    <xf numFmtId="41" fontId="4" fillId="3" borderId="7" xfId="0" applyNumberFormat="1" applyFont="1" applyFill="1" applyBorder="1"/>
    <xf numFmtId="41" fontId="4" fillId="3" borderId="8" xfId="0" applyNumberFormat="1" applyFont="1" applyFill="1" applyBorder="1"/>
    <xf numFmtId="0" fontId="4" fillId="3" borderId="10" xfId="0" applyFont="1" applyFill="1" applyBorder="1"/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1" fontId="4" fillId="2" borderId="0" xfId="0" applyNumberFormat="1" applyFont="1" applyFill="1"/>
    <xf numFmtId="41" fontId="4" fillId="4" borderId="0" xfId="0" applyNumberFormat="1" applyFont="1" applyFill="1"/>
    <xf numFmtId="4" fontId="0" fillId="0" borderId="1" xfId="0" applyNumberFormat="1" applyBorder="1"/>
    <xf numFmtId="4" fontId="0" fillId="0" borderId="13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0" borderId="23" xfId="0" applyNumberFormat="1" applyBorder="1"/>
    <xf numFmtId="10" fontId="0" fillId="0" borderId="22" xfId="0" applyNumberFormat="1" applyBorder="1"/>
    <xf numFmtId="0" fontId="4" fillId="2" borderId="0" xfId="0" applyFont="1" applyFill="1"/>
    <xf numFmtId="0" fontId="0" fillId="2" borderId="0" xfId="0" applyFill="1"/>
    <xf numFmtId="0" fontId="4" fillId="4" borderId="0" xfId="0" applyFont="1" applyFill="1"/>
    <xf numFmtId="0" fontId="0" fillId="4" borderId="0" xfId="0" applyFill="1"/>
    <xf numFmtId="0" fontId="5" fillId="0" borderId="0" xfId="0" applyFont="1" applyAlignment="1">
      <alignment horizontal="center" wrapText="1"/>
    </xf>
    <xf numFmtId="41" fontId="4" fillId="0" borderId="3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17" xfId="0" applyNumberFormat="1" applyBorder="1"/>
    <xf numFmtId="0" fontId="1" fillId="0" borderId="14" xfId="0" applyFont="1" applyBorder="1"/>
    <xf numFmtId="0" fontId="0" fillId="0" borderId="15" xfId="0" applyBorder="1"/>
    <xf numFmtId="3" fontId="4" fillId="0" borderId="0" xfId="0" applyNumberFormat="1" applyFont="1"/>
    <xf numFmtId="3" fontId="5" fillId="0" borderId="0" xfId="0" applyNumberFormat="1" applyFont="1" applyAlignment="1">
      <alignment horizontal="center"/>
    </xf>
    <xf numFmtId="3" fontId="4" fillId="4" borderId="0" xfId="0" applyNumberFormat="1" applyFont="1" applyFill="1"/>
    <xf numFmtId="3" fontId="4" fillId="2" borderId="0" xfId="0" applyNumberFormat="1" applyFont="1" applyFill="1"/>
    <xf numFmtId="41" fontId="0" fillId="0" borderId="0" xfId="0" applyNumberFormat="1"/>
    <xf numFmtId="0" fontId="5" fillId="0" borderId="0" xfId="0" applyFont="1" applyAlignment="1">
      <alignment vertical="center" wrapText="1"/>
    </xf>
    <xf numFmtId="4" fontId="0" fillId="0" borderId="27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3" fontId="4" fillId="0" borderId="9" xfId="0" applyNumberFormat="1" applyFont="1" applyBorder="1"/>
    <xf numFmtId="43" fontId="4" fillId="0" borderId="4" xfId="0" applyNumberFormat="1" applyFont="1" applyBorder="1"/>
    <xf numFmtId="43" fontId="4" fillId="0" borderId="10" xfId="0" applyNumberFormat="1" applyFont="1" applyBorder="1"/>
    <xf numFmtId="43" fontId="4" fillId="0" borderId="0" xfId="0" applyNumberFormat="1" applyFont="1"/>
    <xf numFmtId="43" fontId="5" fillId="0" borderId="0" xfId="0" applyNumberFormat="1" applyFont="1"/>
    <xf numFmtId="43" fontId="5" fillId="0" borderId="20" xfId="0" applyNumberFormat="1" applyFont="1" applyBorder="1" applyAlignment="1">
      <alignment horizontal="left"/>
    </xf>
    <xf numFmtId="4" fontId="0" fillId="0" borderId="31" xfId="0" applyNumberFormat="1" applyBorder="1"/>
    <xf numFmtId="3" fontId="5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" fontId="1" fillId="0" borderId="35" xfId="0" applyNumberFormat="1" applyFont="1" applyBorder="1" applyAlignment="1">
      <alignment horizontal="center"/>
    </xf>
    <xf numFmtId="4" fontId="1" fillId="0" borderId="3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4" fontId="2" fillId="0" borderId="13" xfId="0" applyNumberFormat="1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3" fontId="9" fillId="0" borderId="0" xfId="0" applyNumberFormat="1" applyFont="1" applyAlignment="1">
      <alignment horizontal="centerContinuous"/>
    </xf>
    <xf numFmtId="41" fontId="0" fillId="0" borderId="37" xfId="0" applyNumberFormat="1" applyBorder="1"/>
    <xf numFmtId="41" fontId="0" fillId="0" borderId="3" xfId="0" applyNumberFormat="1" applyBorder="1"/>
    <xf numFmtId="41" fontId="0" fillId="0" borderId="16" xfId="0" applyNumberFormat="1" applyBorder="1"/>
    <xf numFmtId="41" fontId="0" fillId="0" borderId="25" xfId="0" applyNumberFormat="1" applyBorder="1"/>
    <xf numFmtId="41" fontId="0" fillId="0" borderId="10" xfId="0" applyNumberFormat="1" applyBorder="1"/>
    <xf numFmtId="41" fontId="0" fillId="0" borderId="38" xfId="0" applyNumberFormat="1" applyBorder="1"/>
    <xf numFmtId="41" fontId="0" fillId="0" borderId="39" xfId="0" applyNumberFormat="1" applyBorder="1"/>
    <xf numFmtId="41" fontId="0" fillId="0" borderId="40" xfId="0" applyNumberFormat="1" applyBorder="1"/>
    <xf numFmtId="41" fontId="0" fillId="0" borderId="41" xfId="0" applyNumberFormat="1" applyBorder="1"/>
    <xf numFmtId="41" fontId="0" fillId="0" borderId="42" xfId="0" applyNumberFormat="1" applyBorder="1"/>
    <xf numFmtId="4" fontId="0" fillId="0" borderId="28" xfId="0" applyNumberFormat="1" applyBorder="1"/>
    <xf numFmtId="41" fontId="0" fillId="0" borderId="43" xfId="0" applyNumberFormat="1" applyBorder="1"/>
    <xf numFmtId="3" fontId="5" fillId="0" borderId="0" xfId="0" applyNumberFormat="1" applyFont="1" applyAlignment="1">
      <alignment horizontal="center" wrapText="1"/>
    </xf>
    <xf numFmtId="41" fontId="3" fillId="0" borderId="45" xfId="0" applyNumberFormat="1" applyFont="1" applyBorder="1" applyAlignment="1">
      <alignment horizontal="center"/>
    </xf>
    <xf numFmtId="41" fontId="3" fillId="0" borderId="46" xfId="0" applyNumberFormat="1" applyFont="1" applyBorder="1" applyAlignment="1">
      <alignment horizontal="center"/>
    </xf>
    <xf numFmtId="41" fontId="3" fillId="0" borderId="47" xfId="0" applyNumberFormat="1" applyFont="1" applyBorder="1" applyAlignment="1">
      <alignment horizontal="center"/>
    </xf>
    <xf numFmtId="41" fontId="3" fillId="0" borderId="48" xfId="0" applyNumberFormat="1" applyFont="1" applyBorder="1" applyAlignment="1">
      <alignment horizontal="center"/>
    </xf>
    <xf numFmtId="41" fontId="3" fillId="0" borderId="49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0" fillId="0" borderId="50" xfId="0" applyNumberFormat="1" applyBorder="1"/>
    <xf numFmtId="41" fontId="3" fillId="0" borderId="44" xfId="0" applyNumberFormat="1" applyFont="1" applyBorder="1" applyAlignment="1">
      <alignment horizontal="center"/>
    </xf>
    <xf numFmtId="41" fontId="4" fillId="0" borderId="51" xfId="0" applyNumberFormat="1" applyFont="1" applyBorder="1"/>
    <xf numFmtId="41" fontId="4" fillId="0" borderId="3" xfId="0" applyNumberFormat="1" applyFont="1" applyBorder="1" applyAlignment="1">
      <alignment wrapText="1"/>
    </xf>
    <xf numFmtId="41" fontId="4" fillId="0" borderId="52" xfId="0" applyNumberFormat="1" applyFont="1" applyBorder="1" applyAlignment="1">
      <alignment wrapText="1"/>
    </xf>
    <xf numFmtId="0" fontId="5" fillId="0" borderId="51" xfId="0" applyFont="1" applyBorder="1" applyAlignment="1">
      <alignment horizontal="center" wrapText="1"/>
    </xf>
    <xf numFmtId="0" fontId="1" fillId="0" borderId="52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41" fontId="0" fillId="0" borderId="53" xfId="0" applyNumberForma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164" fontId="5" fillId="0" borderId="10" xfId="0" applyNumberFormat="1" applyFont="1" applyBorder="1"/>
    <xf numFmtId="43" fontId="5" fillId="0" borderId="20" xfId="0" applyNumberFormat="1" applyFont="1" applyBorder="1" applyAlignment="1">
      <alignment wrapText="1"/>
    </xf>
    <xf numFmtId="41" fontId="0" fillId="0" borderId="54" xfId="0" applyNumberFormat="1" applyBorder="1"/>
    <xf numFmtId="3" fontId="0" fillId="0" borderId="0" xfId="0" applyNumberFormat="1"/>
    <xf numFmtId="3" fontId="4" fillId="0" borderId="0" xfId="0" applyNumberFormat="1" applyFont="1" applyAlignment="1">
      <alignment horizontal="centerContinuous"/>
    </xf>
    <xf numFmtId="3" fontId="4" fillId="0" borderId="0" xfId="5" applyNumberFormat="1" applyFont="1" applyFill="1" applyBorder="1"/>
    <xf numFmtId="3" fontId="5" fillId="0" borderId="20" xfId="0" applyNumberFormat="1" applyFont="1" applyBorder="1" applyAlignment="1">
      <alignment horizontal="left" wrapText="1"/>
    </xf>
    <xf numFmtId="3" fontId="4" fillId="0" borderId="9" xfId="0" applyNumberFormat="1" applyFont="1" applyBorder="1"/>
    <xf numFmtId="3" fontId="4" fillId="0" borderId="4" xfId="0" applyNumberFormat="1" applyFont="1" applyBorder="1"/>
    <xf numFmtId="3" fontId="4" fillId="0" borderId="10" xfId="0" applyNumberFormat="1" applyFont="1" applyBorder="1"/>
    <xf numFmtId="3" fontId="5" fillId="0" borderId="20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left" vertical="center" wrapText="1"/>
    </xf>
    <xf numFmtId="3" fontId="5" fillId="0" borderId="9" xfId="0" applyNumberFormat="1" applyFont="1" applyBorder="1"/>
    <xf numFmtId="3" fontId="5" fillId="0" borderId="4" xfId="0" applyNumberFormat="1" applyFont="1" applyBorder="1"/>
    <xf numFmtId="3" fontId="5" fillId="0" borderId="10" xfId="0" applyNumberFormat="1" applyFont="1" applyBorder="1"/>
    <xf numFmtId="3" fontId="5" fillId="0" borderId="0" xfId="0" applyNumberFormat="1" applyFont="1"/>
    <xf numFmtId="0" fontId="5" fillId="0" borderId="0" xfId="0" applyFont="1" applyAlignment="1">
      <alignment wrapText="1"/>
    </xf>
    <xf numFmtId="41" fontId="3" fillId="0" borderId="0" xfId="0" applyNumberFormat="1" applyFont="1"/>
    <xf numFmtId="41" fontId="1" fillId="0" borderId="0" xfId="0" applyNumberFormat="1" applyFont="1"/>
    <xf numFmtId="41" fontId="0" fillId="0" borderId="2" xfId="0" applyNumberFormat="1" applyBorder="1"/>
    <xf numFmtId="41" fontId="0" fillId="0" borderId="20" xfId="0" applyNumberFormat="1" applyBorder="1"/>
    <xf numFmtId="41" fontId="0" fillId="5" borderId="0" xfId="0" applyNumberFormat="1" applyFill="1"/>
    <xf numFmtId="41" fontId="0" fillId="2" borderId="0" xfId="0" applyNumberFormat="1" applyFill="1"/>
    <xf numFmtId="41" fontId="0" fillId="0" borderId="60" xfId="0" applyNumberFormat="1" applyBorder="1" applyAlignment="1">
      <alignment horizontal="center" wrapText="1"/>
    </xf>
    <xf numFmtId="41" fontId="0" fillId="0" borderId="61" xfId="0" applyNumberFormat="1" applyBorder="1" applyAlignment="1">
      <alignment horizontal="center" wrapText="1"/>
    </xf>
    <xf numFmtId="41" fontId="0" fillId="0" borderId="62" xfId="0" applyNumberFormat="1" applyBorder="1" applyAlignment="1">
      <alignment horizontal="center" wrapText="1"/>
    </xf>
    <xf numFmtId="41" fontId="0" fillId="0" borderId="63" xfId="0" applyNumberFormat="1" applyBorder="1"/>
    <xf numFmtId="41" fontId="0" fillId="0" borderId="64" xfId="0" applyNumberFormat="1" applyBorder="1"/>
    <xf numFmtId="164" fontId="13" fillId="0" borderId="0" xfId="3" applyNumberFormat="1" applyFont="1" applyFill="1"/>
    <xf numFmtId="41" fontId="0" fillId="0" borderId="65" xfId="0" applyNumberFormat="1" applyBorder="1" applyAlignment="1">
      <alignment horizontal="center" wrapText="1"/>
    </xf>
    <xf numFmtId="41" fontId="10" fillId="0" borderId="0" xfId="0" applyNumberFormat="1" applyFont="1"/>
    <xf numFmtId="3" fontId="2" fillId="0" borderId="0" xfId="0" applyNumberFormat="1" applyFont="1" applyAlignment="1">
      <alignment horizontal="centerContinuous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2" xfId="0" applyFont="1" applyBorder="1"/>
    <xf numFmtId="3" fontId="4" fillId="0" borderId="32" xfId="0" applyNumberFormat="1" applyFont="1" applyBorder="1"/>
    <xf numFmtId="41" fontId="4" fillId="0" borderId="32" xfId="0" applyNumberFormat="1" applyFont="1" applyBorder="1"/>
    <xf numFmtId="0" fontId="5" fillId="0" borderId="0" xfId="0" applyFont="1" applyAlignment="1">
      <alignment horizontal="right"/>
    </xf>
    <xf numFmtId="0" fontId="4" fillId="0" borderId="33" xfId="0" applyFont="1" applyBorder="1"/>
    <xf numFmtId="3" fontId="4" fillId="0" borderId="33" xfId="0" applyNumberFormat="1" applyFont="1" applyBorder="1"/>
    <xf numFmtId="41" fontId="4" fillId="0" borderId="33" xfId="0" applyNumberFormat="1" applyFont="1" applyBorder="1"/>
    <xf numFmtId="3" fontId="11" fillId="0" borderId="33" xfId="0" applyNumberFormat="1" applyFont="1" applyBorder="1" applyAlignment="1">
      <alignment horizontal="right"/>
    </xf>
    <xf numFmtId="41" fontId="4" fillId="0" borderId="34" xfId="0" applyNumberFormat="1" applyFont="1" applyBorder="1" applyAlignment="1">
      <alignment wrapText="1"/>
    </xf>
    <xf numFmtId="3" fontId="4" fillId="0" borderId="34" xfId="0" applyNumberFormat="1" applyFont="1" applyBorder="1" applyAlignment="1">
      <alignment wrapText="1"/>
    </xf>
    <xf numFmtId="41" fontId="4" fillId="0" borderId="34" xfId="0" applyNumberFormat="1" applyFont="1" applyBorder="1"/>
    <xf numFmtId="3" fontId="5" fillId="0" borderId="34" xfId="0" applyNumberFormat="1" applyFont="1" applyBorder="1"/>
    <xf numFmtId="41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/>
    <xf numFmtId="0" fontId="10" fillId="0" borderId="0" xfId="1"/>
    <xf numFmtId="3" fontId="5" fillId="0" borderId="0" xfId="1" applyNumberFormat="1" applyFont="1"/>
    <xf numFmtId="41" fontId="3" fillId="0" borderId="54" xfId="0" applyNumberFormat="1" applyFont="1" applyBorder="1" applyAlignment="1">
      <alignment horizontal="center" wrapText="1"/>
    </xf>
    <xf numFmtId="41" fontId="0" fillId="0" borderId="55" xfId="0" applyNumberFormat="1" applyBorder="1"/>
    <xf numFmtId="41" fontId="0" fillId="0" borderId="56" xfId="0" applyNumberFormat="1" applyBorder="1"/>
    <xf numFmtId="0" fontId="1" fillId="0" borderId="15" xfId="0" applyFont="1" applyBorder="1"/>
    <xf numFmtId="4" fontId="0" fillId="0" borderId="19" xfId="0" applyNumberFormat="1" applyBorder="1"/>
    <xf numFmtId="1" fontId="2" fillId="0" borderId="36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0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41" fontId="1" fillId="0" borderId="57" xfId="0" applyNumberFormat="1" applyFont="1" applyBorder="1" applyAlignment="1">
      <alignment horizontal="center"/>
    </xf>
    <xf numFmtId="41" fontId="1" fillId="0" borderId="58" xfId="0" applyNumberFormat="1" applyFont="1" applyBorder="1" applyAlignment="1">
      <alignment horizontal="center"/>
    </xf>
    <xf numFmtId="41" fontId="1" fillId="0" borderId="59" xfId="0" applyNumberFormat="1" applyFont="1" applyBorder="1" applyAlignment="1">
      <alignment horizontal="center"/>
    </xf>
  </cellXfs>
  <cellStyles count="6">
    <cellStyle name="Comma 2" xfId="2" xr:uid="{ABE1799C-545F-4C12-A869-92D96BB4370F}"/>
    <cellStyle name="Currency" xfId="5" builtinId="4"/>
    <cellStyle name="Currency 2" xfId="3" xr:uid="{9A75AEC4-A30C-4850-BACF-92A70245B2B5}"/>
    <cellStyle name="Normal" xfId="0" builtinId="0"/>
    <cellStyle name="Normal 2" xfId="1" xr:uid="{1DD4B84F-98E3-4684-8B2E-FE26B3016643}"/>
    <cellStyle name="Percent 2" xfId="4" xr:uid="{70E593D9-E3FF-4124-9906-6A3DD79E7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"/>
  <sheetViews>
    <sheetView view="pageBreakPreview" topLeftCell="A3" zoomScale="60" zoomScaleNormal="115" workbookViewId="0"/>
  </sheetViews>
  <sheetFormatPr defaultRowHeight="15" x14ac:dyDescent="0.25"/>
  <cols>
    <col min="1" max="1" width="49.5703125" customWidth="1"/>
    <col min="2" max="2" width="18.28515625" style="2" customWidth="1"/>
    <col min="3" max="3" width="15.140625" style="2" customWidth="1"/>
    <col min="4" max="4" width="5.28515625" style="2" customWidth="1"/>
    <col min="5" max="5" width="48" customWidth="1"/>
    <col min="6" max="7" width="12.7109375" customWidth="1"/>
    <col min="15" max="15" width="45.28515625" customWidth="1"/>
  </cols>
  <sheetData>
    <row r="1" spans="1:5" ht="21.75" thickTop="1" x14ac:dyDescent="0.35">
      <c r="A1" s="74" t="s">
        <v>133</v>
      </c>
      <c r="B1" s="73"/>
      <c r="C1" s="75"/>
    </row>
    <row r="2" spans="1:5" s="3" customFormat="1" ht="21.75" thickBot="1" x14ac:dyDescent="0.4">
      <c r="A2" s="170" t="s">
        <v>209</v>
      </c>
      <c r="B2" s="171"/>
      <c r="C2" s="172"/>
      <c r="D2" s="46"/>
    </row>
    <row r="3" spans="1:5" s="46" customFormat="1" x14ac:dyDescent="0.25">
      <c r="A3" s="16" t="s">
        <v>0</v>
      </c>
      <c r="B3" s="71" t="s">
        <v>1</v>
      </c>
      <c r="C3" s="72" t="s">
        <v>44</v>
      </c>
      <c r="D3" s="47"/>
    </row>
    <row r="4" spans="1:5" x14ac:dyDescent="0.25">
      <c r="A4" s="17" t="s">
        <v>210</v>
      </c>
      <c r="B4" s="18"/>
      <c r="C4" s="48">
        <v>24417.23</v>
      </c>
      <c r="E4" t="s">
        <v>195</v>
      </c>
    </row>
    <row r="5" spans="1:5" x14ac:dyDescent="0.25">
      <c r="A5" s="17" t="s">
        <v>170</v>
      </c>
      <c r="B5" s="18">
        <v>8807042.8599999994</v>
      </c>
      <c r="C5" s="48">
        <v>4403521.4400000004</v>
      </c>
      <c r="E5" t="s">
        <v>147</v>
      </c>
    </row>
    <row r="6" spans="1:5" x14ac:dyDescent="0.25">
      <c r="A6" s="17" t="s">
        <v>2</v>
      </c>
      <c r="B6" s="18"/>
      <c r="C6" s="48">
        <v>1067938.24</v>
      </c>
      <c r="E6" t="s">
        <v>117</v>
      </c>
    </row>
    <row r="7" spans="1:5" x14ac:dyDescent="0.25">
      <c r="A7" s="17" t="s">
        <v>3</v>
      </c>
      <c r="B7" s="18"/>
      <c r="C7" s="48">
        <v>41730.129999999997</v>
      </c>
      <c r="E7" t="s">
        <v>75</v>
      </c>
    </row>
    <row r="8" spans="1:5" x14ac:dyDescent="0.25">
      <c r="A8" s="17" t="s">
        <v>10</v>
      </c>
      <c r="B8" s="18"/>
      <c r="C8" s="48">
        <v>17850.87</v>
      </c>
      <c r="E8" t="s">
        <v>75</v>
      </c>
    </row>
    <row r="9" spans="1:5" x14ac:dyDescent="0.25">
      <c r="A9" s="17" t="s">
        <v>13</v>
      </c>
      <c r="B9" s="18"/>
      <c r="C9" s="48">
        <v>6087</v>
      </c>
      <c r="E9" t="s">
        <v>75</v>
      </c>
    </row>
    <row r="10" spans="1:5" x14ac:dyDescent="0.25">
      <c r="A10" s="17" t="s">
        <v>154</v>
      </c>
      <c r="B10" s="18"/>
      <c r="C10" s="66">
        <v>38037</v>
      </c>
      <c r="E10" t="s">
        <v>75</v>
      </c>
    </row>
    <row r="11" spans="1:5" ht="15.75" thickBot="1" x14ac:dyDescent="0.3">
      <c r="A11" s="17" t="s">
        <v>9</v>
      </c>
      <c r="B11" s="18"/>
      <c r="C11" s="66"/>
    </row>
    <row r="12" spans="1:5" x14ac:dyDescent="0.25">
      <c r="A12" s="17" t="s">
        <v>6</v>
      </c>
      <c r="B12" s="18"/>
      <c r="C12" s="57">
        <f>SUM(C4:C11)</f>
        <v>5599581.9100000011</v>
      </c>
    </row>
    <row r="13" spans="1:5" x14ac:dyDescent="0.25">
      <c r="A13" s="17"/>
      <c r="B13" s="18"/>
      <c r="C13" s="48"/>
    </row>
    <row r="14" spans="1:5" x14ac:dyDescent="0.25">
      <c r="A14" s="17" t="s">
        <v>211</v>
      </c>
      <c r="B14" s="18"/>
      <c r="C14" s="48">
        <v>7692859.7800000003</v>
      </c>
      <c r="E14" t="s">
        <v>155</v>
      </c>
    </row>
    <row r="15" spans="1:5" x14ac:dyDescent="0.25">
      <c r="A15" s="17" t="s">
        <v>14</v>
      </c>
      <c r="B15" s="18"/>
      <c r="C15" s="48">
        <v>83373.73</v>
      </c>
      <c r="E15" t="s">
        <v>156</v>
      </c>
    </row>
    <row r="16" spans="1:5" x14ac:dyDescent="0.25">
      <c r="A16" s="17" t="s">
        <v>120</v>
      </c>
      <c r="B16" s="18"/>
      <c r="C16" s="48">
        <v>3438</v>
      </c>
      <c r="E16" t="s">
        <v>75</v>
      </c>
    </row>
    <row r="17" spans="1:5" x14ac:dyDescent="0.25">
      <c r="A17" s="17" t="s">
        <v>4</v>
      </c>
      <c r="B17" s="18"/>
      <c r="C17" s="48">
        <v>1915.74</v>
      </c>
      <c r="E17" t="s">
        <v>75</v>
      </c>
    </row>
    <row r="18" spans="1:5" x14ac:dyDescent="0.25">
      <c r="A18" s="17" t="s">
        <v>11</v>
      </c>
      <c r="B18" s="18"/>
      <c r="C18" s="48">
        <v>3907</v>
      </c>
      <c r="E18" t="s">
        <v>75</v>
      </c>
    </row>
    <row r="19" spans="1:5" ht="15.75" thickBot="1" x14ac:dyDescent="0.3">
      <c r="A19" s="17" t="s">
        <v>12</v>
      </c>
      <c r="B19" s="18"/>
      <c r="C19" s="88" t="s">
        <v>168</v>
      </c>
      <c r="E19" t="s">
        <v>75</v>
      </c>
    </row>
    <row r="20" spans="1:5" ht="15.75" thickBot="1" x14ac:dyDescent="0.3">
      <c r="A20" s="17" t="s">
        <v>145</v>
      </c>
      <c r="B20" s="18"/>
      <c r="C20" s="59">
        <f>-C12</f>
        <v>-5599581.9100000011</v>
      </c>
      <c r="E20" t="s">
        <v>146</v>
      </c>
    </row>
    <row r="21" spans="1:5" ht="15.75" thickBot="1" x14ac:dyDescent="0.3">
      <c r="A21" s="168" t="s">
        <v>256</v>
      </c>
      <c r="B21" s="169"/>
      <c r="C21" s="58">
        <f>SUM(C14:C20)</f>
        <v>2185912.34</v>
      </c>
    </row>
    <row r="22" spans="1:5" ht="16.5" thickTop="1" thickBot="1" x14ac:dyDescent="0.3">
      <c r="A22" s="1"/>
    </row>
    <row r="23" spans="1:5" ht="15.75" thickTop="1" x14ac:dyDescent="0.25">
      <c r="A23" s="49"/>
      <c r="B23" s="33"/>
      <c r="C23" s="34"/>
    </row>
    <row r="24" spans="1:5" x14ac:dyDescent="0.25">
      <c r="A24" s="17" t="s">
        <v>62</v>
      </c>
      <c r="B24" s="1"/>
      <c r="C24" s="35">
        <v>2080526</v>
      </c>
      <c r="E24" t="s">
        <v>143</v>
      </c>
    </row>
    <row r="25" spans="1:5" ht="15.75" thickBot="1" x14ac:dyDescent="0.3">
      <c r="A25" s="17" t="s">
        <v>63</v>
      </c>
      <c r="B25" s="1"/>
      <c r="C25" s="35">
        <v>1849945</v>
      </c>
      <c r="E25" t="s">
        <v>144</v>
      </c>
    </row>
    <row r="26" spans="1:5" ht="15.75" thickBot="1" x14ac:dyDescent="0.3">
      <c r="A26" s="17" t="s">
        <v>65</v>
      </c>
      <c r="B26" s="1"/>
      <c r="C26" s="37">
        <f>SUM(C24:C25)</f>
        <v>3930471</v>
      </c>
    </row>
    <row r="27" spans="1:5" ht="15.75" thickBot="1" x14ac:dyDescent="0.3">
      <c r="A27" s="17" t="s">
        <v>254</v>
      </c>
      <c r="B27" s="1"/>
      <c r="C27" s="37">
        <f>SUM(C26/4)*2</f>
        <v>1965235.5</v>
      </c>
      <c r="E27" t="s">
        <v>213</v>
      </c>
    </row>
    <row r="28" spans="1:5" ht="15.75" thickBot="1" x14ac:dyDescent="0.3">
      <c r="A28" s="17" t="s">
        <v>255</v>
      </c>
      <c r="B28" s="1"/>
      <c r="C28" s="35">
        <f>C21</f>
        <v>2185912.34</v>
      </c>
      <c r="E28" t="s">
        <v>122</v>
      </c>
    </row>
    <row r="29" spans="1:5" ht="15.75" thickBot="1" x14ac:dyDescent="0.3">
      <c r="A29" s="17" t="s">
        <v>64</v>
      </c>
      <c r="B29" s="1"/>
      <c r="C29" s="37">
        <f>C21-C27</f>
        <v>220676.83999999985</v>
      </c>
      <c r="E29" t="s">
        <v>187</v>
      </c>
    </row>
    <row r="30" spans="1:5" ht="15.75" thickBot="1" x14ac:dyDescent="0.3">
      <c r="A30" s="50" t="s">
        <v>212</v>
      </c>
      <c r="B30" s="36"/>
      <c r="C30" s="38">
        <f>C21/C27</f>
        <v>1.112290277679189</v>
      </c>
    </row>
    <row r="31" spans="1:5" ht="15.75" thickTop="1" x14ac:dyDescent="0.25">
      <c r="A31" s="1"/>
    </row>
    <row r="32" spans="1:5" x14ac:dyDescent="0.25">
      <c r="A32" s="1" t="s">
        <v>119</v>
      </c>
    </row>
    <row r="33" spans="1:4" x14ac:dyDescent="0.25">
      <c r="A33" s="1" t="s">
        <v>118</v>
      </c>
    </row>
    <row r="34" spans="1:4" x14ac:dyDescent="0.25">
      <c r="A34" s="1" t="s">
        <v>166</v>
      </c>
    </row>
    <row r="36" spans="1:4" x14ac:dyDescent="0.25">
      <c r="A36" s="1" t="s">
        <v>115</v>
      </c>
      <c r="B36"/>
      <c r="C36"/>
      <c r="D36"/>
    </row>
    <row r="37" spans="1:4" x14ac:dyDescent="0.25">
      <c r="A37" t="s">
        <v>157</v>
      </c>
      <c r="B37"/>
      <c r="C37"/>
      <c r="D37"/>
    </row>
    <row r="38" spans="1:4" x14ac:dyDescent="0.25">
      <c r="A38" t="s">
        <v>148</v>
      </c>
      <c r="B38"/>
      <c r="C38"/>
      <c r="D38"/>
    </row>
    <row r="39" spans="1:4" x14ac:dyDescent="0.25">
      <c r="A39" t="s">
        <v>188</v>
      </c>
      <c r="B39"/>
      <c r="C39"/>
      <c r="D39"/>
    </row>
    <row r="40" spans="1:4" x14ac:dyDescent="0.25">
      <c r="A40" t="s">
        <v>158</v>
      </c>
      <c r="B40"/>
      <c r="C40"/>
      <c r="D40"/>
    </row>
    <row r="41" spans="1:4" x14ac:dyDescent="0.25">
      <c r="B41"/>
      <c r="C41"/>
      <c r="D41"/>
    </row>
    <row r="42" spans="1:4" x14ac:dyDescent="0.25">
      <c r="A42" s="1" t="s">
        <v>116</v>
      </c>
      <c r="B42"/>
      <c r="C42"/>
      <c r="D42"/>
    </row>
    <row r="43" spans="1:4" x14ac:dyDescent="0.25">
      <c r="A43" t="s">
        <v>159</v>
      </c>
      <c r="B43"/>
      <c r="C43"/>
      <c r="D43"/>
    </row>
    <row r="44" spans="1:4" x14ac:dyDescent="0.25">
      <c r="A44" t="s">
        <v>160</v>
      </c>
      <c r="B44"/>
      <c r="C44"/>
      <c r="D44"/>
    </row>
    <row r="45" spans="1:4" x14ac:dyDescent="0.25">
      <c r="A45" t="s">
        <v>161</v>
      </c>
      <c r="B45"/>
      <c r="C45"/>
      <c r="D45"/>
    </row>
    <row r="46" spans="1:4" x14ac:dyDescent="0.25">
      <c r="A46" t="s">
        <v>163</v>
      </c>
      <c r="B46"/>
      <c r="C46"/>
      <c r="D46"/>
    </row>
    <row r="47" spans="1:4" x14ac:dyDescent="0.25">
      <c r="A47" t="s">
        <v>162</v>
      </c>
      <c r="B47"/>
      <c r="C47"/>
      <c r="D47"/>
    </row>
    <row r="48" spans="1:4" x14ac:dyDescent="0.25">
      <c r="B48"/>
      <c r="C48"/>
      <c r="D48"/>
    </row>
    <row r="49" spans="1:4" x14ac:dyDescent="0.25">
      <c r="B49"/>
      <c r="C49"/>
      <c r="D49"/>
    </row>
    <row r="50" spans="1:4" x14ac:dyDescent="0.25">
      <c r="A50" s="1" t="s">
        <v>167</v>
      </c>
    </row>
  </sheetData>
  <mergeCells count="1">
    <mergeCell ref="A2:C2"/>
  </mergeCell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7240-0497-4467-98EC-2296C2BAA4DE}">
  <dimension ref="A1:V20"/>
  <sheetViews>
    <sheetView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27" sqref="T27"/>
    </sheetView>
  </sheetViews>
  <sheetFormatPr defaultColWidth="9.140625" defaultRowHeight="15.75" x14ac:dyDescent="0.25"/>
  <cols>
    <col min="1" max="1" width="26" style="6" customWidth="1"/>
    <col min="2" max="12" width="15.7109375" style="4" customWidth="1"/>
    <col min="13" max="13" width="13" style="4" customWidth="1"/>
    <col min="14" max="15" width="18.28515625" style="4" customWidth="1"/>
    <col min="16" max="16" width="14.28515625" style="4" customWidth="1"/>
    <col min="17" max="18" width="18.28515625" style="4" customWidth="1"/>
    <col min="19" max="19" width="14.28515625" style="4" customWidth="1"/>
    <col min="20" max="21" width="18.28515625" style="4" customWidth="1"/>
    <col min="22" max="22" width="14.28515625" style="4" customWidth="1"/>
    <col min="23" max="16384" width="9.140625" style="4"/>
  </cols>
  <sheetData>
    <row r="1" spans="1:22" ht="18.75" x14ac:dyDescent="0.3">
      <c r="A1" s="69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s="6" customFormat="1" x14ac:dyDescent="0.25">
      <c r="B2" s="176" t="s">
        <v>36</v>
      </c>
      <c r="C2" s="176"/>
      <c r="D2" s="177"/>
      <c r="E2" s="173" t="s">
        <v>38</v>
      </c>
      <c r="F2" s="174"/>
      <c r="G2" s="178"/>
      <c r="H2" s="173" t="s">
        <v>16</v>
      </c>
      <c r="I2" s="174"/>
      <c r="J2" s="178"/>
      <c r="K2" s="173" t="s">
        <v>39</v>
      </c>
      <c r="L2" s="174"/>
      <c r="M2" s="175"/>
      <c r="N2" s="173" t="s">
        <v>51</v>
      </c>
      <c r="O2" s="174"/>
      <c r="P2" s="175"/>
      <c r="Q2" s="173" t="s">
        <v>52</v>
      </c>
      <c r="R2" s="174"/>
      <c r="S2" s="175"/>
      <c r="T2" s="173" t="s">
        <v>53</v>
      </c>
      <c r="U2" s="174"/>
      <c r="V2" s="175"/>
    </row>
    <row r="3" spans="1:22" s="6" customFormat="1" ht="63.75" thickBot="1" x14ac:dyDescent="0.3">
      <c r="A3" s="56" t="s">
        <v>185</v>
      </c>
      <c r="B3" s="9" t="s">
        <v>54</v>
      </c>
      <c r="C3" s="8" t="s">
        <v>61</v>
      </c>
      <c r="D3" s="13" t="s">
        <v>60</v>
      </c>
      <c r="E3" s="12" t="s">
        <v>54</v>
      </c>
      <c r="F3" s="8" t="s">
        <v>61</v>
      </c>
      <c r="G3" s="13" t="s">
        <v>60</v>
      </c>
      <c r="H3" s="12" t="s">
        <v>54</v>
      </c>
      <c r="I3" s="8" t="s">
        <v>61</v>
      </c>
      <c r="J3" s="13" t="s">
        <v>60</v>
      </c>
      <c r="K3" s="12" t="s">
        <v>72</v>
      </c>
      <c r="L3" s="8" t="s">
        <v>61</v>
      </c>
      <c r="M3" s="13" t="s">
        <v>60</v>
      </c>
      <c r="N3" s="12" t="s">
        <v>72</v>
      </c>
      <c r="O3" s="8" t="s">
        <v>61</v>
      </c>
      <c r="P3" s="13" t="s">
        <v>60</v>
      </c>
      <c r="Q3" s="12" t="s">
        <v>72</v>
      </c>
      <c r="R3" s="8" t="s">
        <v>61</v>
      </c>
      <c r="S3" s="13" t="s">
        <v>60</v>
      </c>
      <c r="T3" s="12" t="s">
        <v>72</v>
      </c>
      <c r="U3" s="8" t="s">
        <v>61</v>
      </c>
      <c r="V3" s="13" t="s">
        <v>60</v>
      </c>
    </row>
    <row r="4" spans="1:22" s="6" customFormat="1" ht="15.75" customHeight="1" x14ac:dyDescent="0.25">
      <c r="B4" s="29"/>
      <c r="C4" s="27"/>
      <c r="D4" s="30"/>
      <c r="E4" s="26"/>
      <c r="F4" s="27"/>
      <c r="G4" s="28"/>
      <c r="H4" s="26"/>
      <c r="I4" s="27"/>
      <c r="J4" s="28"/>
      <c r="K4" s="26"/>
      <c r="L4" s="27"/>
      <c r="M4" s="28"/>
      <c r="N4" s="26"/>
      <c r="O4" s="27"/>
      <c r="P4" s="28"/>
      <c r="Q4" s="26"/>
      <c r="R4" s="27"/>
      <c r="S4" s="28"/>
      <c r="T4" s="26"/>
      <c r="U4" s="27"/>
      <c r="V4" s="28"/>
    </row>
    <row r="5" spans="1:22" x14ac:dyDescent="0.25">
      <c r="A5" s="6" t="s">
        <v>56</v>
      </c>
      <c r="B5" s="10">
        <v>2543164</v>
      </c>
      <c r="C5" s="7">
        <v>15161</v>
      </c>
      <c r="D5" s="11">
        <f>C5/B5</f>
        <v>5.9614716156724456E-3</v>
      </c>
      <c r="E5" s="14">
        <v>2628895</v>
      </c>
      <c r="F5" s="7">
        <v>9942.02</v>
      </c>
      <c r="G5" s="15">
        <f>F5/E5</f>
        <v>3.781824682994186E-3</v>
      </c>
      <c r="H5" s="14">
        <v>2717508</v>
      </c>
      <c r="I5" s="7">
        <v>6100</v>
      </c>
      <c r="J5" s="15">
        <f>I5/H5</f>
        <v>2.2447036034484533E-3</v>
      </c>
      <c r="K5" s="14">
        <v>2852864</v>
      </c>
      <c r="L5" s="7">
        <v>4069</v>
      </c>
      <c r="M5" s="15">
        <f>L5/K5</f>
        <v>1.4262860059224695E-3</v>
      </c>
      <c r="N5" s="14">
        <v>2998530.07</v>
      </c>
      <c r="O5" s="7">
        <v>6709</v>
      </c>
      <c r="P5" s="15">
        <f>O5/N5</f>
        <v>2.2374296216412467E-3</v>
      </c>
      <c r="Q5" s="14">
        <v>2828373.6</v>
      </c>
      <c r="R5" s="7">
        <v>9133</v>
      </c>
      <c r="S5" s="15">
        <f>R5/Q5</f>
        <v>3.2290642226331062E-3</v>
      </c>
      <c r="T5" s="14">
        <v>3040249</v>
      </c>
      <c r="U5" s="7">
        <v>4898.4399999999996</v>
      </c>
      <c r="V5" s="15">
        <f>U5/T5</f>
        <v>1.611196977615978E-3</v>
      </c>
    </row>
    <row r="6" spans="1:22" x14ac:dyDescent="0.25">
      <c r="A6" s="6" t="s">
        <v>55</v>
      </c>
      <c r="B6" s="10">
        <v>2543165</v>
      </c>
      <c r="C6" s="7">
        <v>18565</v>
      </c>
      <c r="D6" s="11">
        <f>C6/(B5:B6)</f>
        <v>7.2999589094691064E-3</v>
      </c>
      <c r="E6" s="14">
        <v>2628904</v>
      </c>
      <c r="F6" s="7">
        <v>11567.5</v>
      </c>
      <c r="G6" s="15">
        <f>F6/(E5:E6)</f>
        <v>4.4001226366577094E-3</v>
      </c>
      <c r="H6" s="14">
        <v>2717508</v>
      </c>
      <c r="I6" s="7">
        <v>7860</v>
      </c>
      <c r="J6" s="15">
        <f>I6/(H5:H6)</f>
        <v>2.8923557906729252E-3</v>
      </c>
      <c r="K6" s="14">
        <v>2852864</v>
      </c>
      <c r="L6" s="7">
        <v>6985</v>
      </c>
      <c r="M6" s="15">
        <f>L6/(K5:K6)</f>
        <v>2.4484167489231875E-3</v>
      </c>
      <c r="N6" s="14">
        <v>2998530.07</v>
      </c>
      <c r="O6" s="7">
        <v>13204</v>
      </c>
      <c r="P6" s="15">
        <f>O6/(N5:N6)</f>
        <v>4.403490941146373E-3</v>
      </c>
      <c r="Q6" s="14">
        <v>2828373.99</v>
      </c>
      <c r="R6" s="7">
        <v>11330</v>
      </c>
      <c r="S6" s="15">
        <f>R6/(Q5:Q6)</f>
        <v>4.0058351689197932E-3</v>
      </c>
      <c r="T6" s="14">
        <v>3040249</v>
      </c>
      <c r="U6" s="7">
        <v>7160.21</v>
      </c>
      <c r="V6" s="15">
        <f>U6/(T5:T6)</f>
        <v>2.3551393323375815E-3</v>
      </c>
    </row>
    <row r="7" spans="1:22" x14ac:dyDescent="0.25">
      <c r="A7" s="6" t="s">
        <v>57</v>
      </c>
      <c r="B7" s="10">
        <v>2543165</v>
      </c>
      <c r="C7" s="7">
        <v>23003</v>
      </c>
      <c r="D7" s="11">
        <f>C7/(B5:B7)</f>
        <v>9.0450285372754031E-3</v>
      </c>
      <c r="E7" s="14">
        <v>2628904</v>
      </c>
      <c r="F7" s="7">
        <v>17284.189999999999</v>
      </c>
      <c r="G7" s="15">
        <f>F7/(E5:E7)</f>
        <v>6.5746752258735953E-3</v>
      </c>
      <c r="H7" s="14">
        <v>2717508</v>
      </c>
      <c r="I7" s="7">
        <v>12854</v>
      </c>
      <c r="J7" s="15">
        <f>I7/(H5:H7)</f>
        <v>4.7300688719223638E-3</v>
      </c>
      <c r="K7" s="14">
        <v>2852864</v>
      </c>
      <c r="L7" s="7">
        <v>12213</v>
      </c>
      <c r="M7" s="15">
        <f>L7/(K5:K7)</f>
        <v>4.2809611674443646E-3</v>
      </c>
      <c r="N7" s="14">
        <v>2998530.38</v>
      </c>
      <c r="O7" s="7">
        <v>17046</v>
      </c>
      <c r="P7" s="15">
        <f>O7/(N5:N7)</f>
        <v>5.6847848244912565E-3</v>
      </c>
      <c r="Q7" s="14">
        <v>2828373.99</v>
      </c>
      <c r="R7" s="7">
        <v>12344</v>
      </c>
      <c r="S7" s="15">
        <f>R7/(Q5:Q7)</f>
        <v>4.3643450419369751E-3</v>
      </c>
      <c r="T7" s="14">
        <v>3040249</v>
      </c>
      <c r="U7" s="7">
        <v>13762.96</v>
      </c>
      <c r="V7" s="15">
        <f>U7/(T5:T7)</f>
        <v>4.5269186833052158E-3</v>
      </c>
    </row>
    <row r="8" spans="1:22" x14ac:dyDescent="0.25">
      <c r="A8" s="6" t="s">
        <v>58</v>
      </c>
      <c r="B8" s="10">
        <v>2543165</v>
      </c>
      <c r="C8" s="7">
        <v>44374</v>
      </c>
      <c r="D8" s="11">
        <f>C8/(B5:B8)</f>
        <v>1.7448337013131275E-2</v>
      </c>
      <c r="E8" s="14">
        <v>2628904</v>
      </c>
      <c r="F8" s="7">
        <v>29372.99</v>
      </c>
      <c r="G8" s="15">
        <f>F8/(E5:E8)</f>
        <v>1.1173093426005667E-2</v>
      </c>
      <c r="H8" s="14">
        <v>2717508</v>
      </c>
      <c r="I8" s="7">
        <v>24328</v>
      </c>
      <c r="J8" s="15">
        <f>I8/(H5:H8)</f>
        <v>8.9523195515891774E-3</v>
      </c>
      <c r="K8" s="14">
        <v>2852864</v>
      </c>
      <c r="L8" s="7">
        <v>22646</v>
      </c>
      <c r="M8" s="15">
        <f>L8/(K5:K8)</f>
        <v>7.9379879307250531E-3</v>
      </c>
      <c r="N8" s="14">
        <v>2998530.38</v>
      </c>
      <c r="O8" s="7">
        <v>37338</v>
      </c>
      <c r="P8" s="15">
        <f>O8/(N5:N8)</f>
        <v>1.2452099951710345E-2</v>
      </c>
      <c r="Q8" s="14">
        <v>2828373.99</v>
      </c>
      <c r="R8" s="7">
        <v>23993</v>
      </c>
      <c r="S8" s="15">
        <f>R8/(Q5:Q8)</f>
        <v>8.48296586124383E-3</v>
      </c>
      <c r="T8" s="14">
        <v>3040249</v>
      </c>
      <c r="U8" s="7">
        <v>22394.65</v>
      </c>
      <c r="V8" s="15">
        <f>U8/(T5:T8)</f>
        <v>7.3660578459198581E-3</v>
      </c>
    </row>
    <row r="9" spans="1:22" x14ac:dyDescent="0.25">
      <c r="A9" s="6" t="s">
        <v>169</v>
      </c>
      <c r="B9" s="10"/>
      <c r="C9" s="7"/>
      <c r="D9" s="11"/>
      <c r="E9" s="14"/>
      <c r="F9" s="7"/>
      <c r="G9" s="15"/>
      <c r="H9" s="14"/>
      <c r="I9" s="7"/>
      <c r="J9" s="15"/>
      <c r="K9" s="14"/>
      <c r="L9" s="7"/>
      <c r="M9" s="15"/>
      <c r="N9" s="14"/>
      <c r="O9" s="7">
        <v>-900</v>
      </c>
      <c r="P9" s="15"/>
      <c r="Q9" s="14"/>
      <c r="R9" s="7"/>
      <c r="S9" s="15"/>
      <c r="T9" s="14"/>
      <c r="U9" s="7"/>
      <c r="V9" s="15"/>
    </row>
    <row r="10" spans="1:22" x14ac:dyDescent="0.25">
      <c r="A10" s="19"/>
      <c r="B10" s="23"/>
      <c r="C10" s="21"/>
      <c r="D10" s="24"/>
      <c r="E10" s="20"/>
      <c r="F10" s="21"/>
      <c r="G10" s="22"/>
      <c r="H10" s="20"/>
      <c r="I10" s="21"/>
      <c r="J10" s="22"/>
      <c r="K10" s="20"/>
      <c r="L10" s="21"/>
      <c r="M10" s="25"/>
      <c r="N10" s="20"/>
      <c r="O10" s="21"/>
      <c r="P10" s="25"/>
      <c r="Q10" s="20"/>
      <c r="R10" s="21"/>
      <c r="S10" s="25"/>
      <c r="T10" s="20"/>
      <c r="U10" s="21"/>
      <c r="V10" s="25"/>
    </row>
    <row r="11" spans="1:22" s="51" customFormat="1" ht="47.25" customHeight="1" x14ac:dyDescent="0.25">
      <c r="A11" s="114" t="s">
        <v>196</v>
      </c>
      <c r="B11" s="115"/>
      <c r="C11" s="116">
        <f>SUM(C5:C9)</f>
        <v>101103</v>
      </c>
      <c r="D11" s="117"/>
      <c r="E11" s="115"/>
      <c r="F11" s="116">
        <f>SUM(F5:F9)</f>
        <v>68166.7</v>
      </c>
      <c r="G11" s="117"/>
      <c r="H11" s="115"/>
      <c r="I11" s="116">
        <f>SUM(I5:I9)</f>
        <v>51142</v>
      </c>
      <c r="J11" s="117"/>
      <c r="K11" s="115"/>
      <c r="L11" s="116">
        <f>SUM(L5:L9)</f>
        <v>45913</v>
      </c>
      <c r="M11" s="117"/>
      <c r="N11" s="115"/>
      <c r="O11" s="116">
        <f>SUM(O5:O9)</f>
        <v>73397</v>
      </c>
      <c r="P11" s="117"/>
      <c r="Q11" s="115"/>
      <c r="R11" s="116">
        <v>56798.86</v>
      </c>
      <c r="S11" s="117"/>
      <c r="T11" s="115"/>
      <c r="U11" s="116">
        <f>SUM(U5:U9)</f>
        <v>48216.26</v>
      </c>
      <c r="V11" s="117"/>
    </row>
    <row r="12" spans="1:22" s="51" customFormat="1" x14ac:dyDescent="0.25">
      <c r="A12" s="118"/>
      <c r="B12" s="115"/>
      <c r="C12" s="116"/>
      <c r="D12" s="117"/>
      <c r="E12" s="115"/>
      <c r="F12" s="116"/>
      <c r="G12" s="117"/>
      <c r="H12" s="115"/>
      <c r="I12" s="116"/>
      <c r="J12" s="117"/>
      <c r="K12" s="115"/>
      <c r="L12" s="116"/>
      <c r="M12" s="117"/>
      <c r="N12" s="115"/>
      <c r="O12" s="116"/>
      <c r="P12" s="117"/>
      <c r="Q12" s="115"/>
      <c r="R12" s="116"/>
      <c r="S12" s="117"/>
      <c r="T12" s="115"/>
      <c r="U12" s="116"/>
      <c r="V12" s="117"/>
    </row>
    <row r="13" spans="1:22" s="123" customFormat="1" ht="31.5" x14ac:dyDescent="0.25">
      <c r="A13" s="119" t="s">
        <v>214</v>
      </c>
      <c r="B13" s="120"/>
      <c r="C13" s="121">
        <v>0</v>
      </c>
      <c r="D13" s="122"/>
      <c r="E13" s="120"/>
      <c r="F13" s="121">
        <v>0</v>
      </c>
      <c r="G13" s="122"/>
      <c r="H13" s="120"/>
      <c r="I13" s="121">
        <v>0</v>
      </c>
      <c r="J13" s="122"/>
      <c r="K13" s="120"/>
      <c r="L13" s="121">
        <v>36.659999999999997</v>
      </c>
      <c r="M13" s="122"/>
      <c r="N13" s="120"/>
      <c r="O13" s="121">
        <v>452.48</v>
      </c>
      <c r="P13" s="122"/>
      <c r="Q13" s="120"/>
      <c r="R13" s="121">
        <v>3298.1</v>
      </c>
      <c r="S13" s="122"/>
      <c r="T13" s="120"/>
      <c r="U13" s="121">
        <v>27155.72</v>
      </c>
      <c r="V13" s="122"/>
    </row>
    <row r="20" spans="15:21" x14ac:dyDescent="0.25">
      <c r="O20" s="64"/>
      <c r="R20" s="64"/>
      <c r="U20" s="64"/>
    </row>
  </sheetData>
  <mergeCells count="7">
    <mergeCell ref="T2:V2"/>
    <mergeCell ref="Q2:S2"/>
    <mergeCell ref="N2:P2"/>
    <mergeCell ref="B2:D2"/>
    <mergeCell ref="E2:G2"/>
    <mergeCell ref="H2:J2"/>
    <mergeCell ref="K2:M2"/>
  </mergeCells>
  <pageMargins left="0.7" right="0.7" top="0.75" bottom="0.75" header="0.3" footer="0.3"/>
  <pageSetup scale="3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EED9-781B-4F2D-90C8-2B66B4C74F26}">
  <dimension ref="A1:D18"/>
  <sheetViews>
    <sheetView view="pageBreakPreview" zoomScale="60" zoomScaleNormal="130" workbookViewId="0">
      <selection activeCell="C13" sqref="C13"/>
    </sheetView>
  </sheetViews>
  <sheetFormatPr defaultColWidth="9.140625" defaultRowHeight="15.75" x14ac:dyDescent="0.25"/>
  <cols>
    <col min="1" max="1" width="26" style="6" customWidth="1"/>
    <col min="2" max="3" width="18.28515625" style="4" customWidth="1"/>
    <col min="4" max="4" width="14.28515625" style="4" customWidth="1"/>
    <col min="5" max="16384" width="9.140625" style="4"/>
  </cols>
  <sheetData>
    <row r="1" spans="1:4" ht="18.75" x14ac:dyDescent="0.3">
      <c r="A1" s="69" t="s">
        <v>184</v>
      </c>
      <c r="B1" s="70"/>
      <c r="C1" s="70"/>
      <c r="D1" s="70"/>
    </row>
    <row r="2" spans="1:4" s="6" customFormat="1" x14ac:dyDescent="0.25">
      <c r="B2" s="173" t="s">
        <v>178</v>
      </c>
      <c r="C2" s="174"/>
      <c r="D2" s="175"/>
    </row>
    <row r="3" spans="1:4" s="6" customFormat="1" ht="48" thickBot="1" x14ac:dyDescent="0.3">
      <c r="A3" s="124" t="s">
        <v>197</v>
      </c>
      <c r="B3" s="12" t="s">
        <v>72</v>
      </c>
      <c r="C3" s="8" t="s">
        <v>61</v>
      </c>
      <c r="D3" s="13" t="s">
        <v>60</v>
      </c>
    </row>
    <row r="4" spans="1:4" s="6" customFormat="1" ht="15.75" customHeight="1" x14ac:dyDescent="0.25">
      <c r="B4" s="26"/>
      <c r="C4" s="27"/>
      <c r="D4" s="28"/>
    </row>
    <row r="5" spans="1:4" x14ac:dyDescent="0.25">
      <c r="A5" s="6" t="s">
        <v>56</v>
      </c>
      <c r="B5" s="14">
        <v>3432618.26</v>
      </c>
      <c r="C5" s="7">
        <v>22151.31</v>
      </c>
      <c r="D5" s="15">
        <f>C5/B5</f>
        <v>6.453181892704842E-3</v>
      </c>
    </row>
    <row r="6" spans="1:4" x14ac:dyDescent="0.25">
      <c r="A6" s="6" t="s">
        <v>55</v>
      </c>
      <c r="B6" s="14">
        <v>3432618.64</v>
      </c>
      <c r="C6" s="7">
        <v>47274.57</v>
      </c>
      <c r="D6" s="15">
        <f>C6/(B5:B6)</f>
        <v>1.3772159088432847E-2</v>
      </c>
    </row>
    <row r="7" spans="1:4" x14ac:dyDescent="0.25">
      <c r="A7" s="6" t="s">
        <v>186</v>
      </c>
      <c r="B7" s="14">
        <v>3432618.64</v>
      </c>
      <c r="C7" s="7">
        <v>2979328.11</v>
      </c>
      <c r="D7" s="15">
        <f>C7/(B6:B7)</f>
        <v>0.86794614329775932</v>
      </c>
    </row>
    <row r="8" spans="1:4" x14ac:dyDescent="0.25">
      <c r="A8" s="6" t="s">
        <v>190</v>
      </c>
      <c r="B8" s="14">
        <v>3432618.64</v>
      </c>
      <c r="C8" s="7">
        <v>3006040</v>
      </c>
      <c r="D8" s="15">
        <f>C8/(B7:B8)</f>
        <v>0.87572792531360255</v>
      </c>
    </row>
    <row r="9" spans="1:4" x14ac:dyDescent="0.25">
      <c r="A9" s="19"/>
      <c r="B9" s="20"/>
      <c r="C9" s="21"/>
      <c r="D9" s="25"/>
    </row>
    <row r="10" spans="1:4" s="63" customFormat="1" x14ac:dyDescent="0.25">
      <c r="A10" s="65"/>
      <c r="B10" s="60"/>
      <c r="C10" s="61"/>
      <c r="D10" s="62"/>
    </row>
    <row r="11" spans="1:4" s="64" customFormat="1" ht="31.5" x14ac:dyDescent="0.25">
      <c r="A11" s="109" t="s">
        <v>215</v>
      </c>
      <c r="B11" s="106"/>
      <c r="C11" s="107">
        <v>6054793.9900000002</v>
      </c>
      <c r="D11" s="108"/>
    </row>
    <row r="18" spans="3:3" x14ac:dyDescent="0.25">
      <c r="C18" s="64"/>
    </row>
  </sheetData>
  <mergeCells count="1">
    <mergeCell ref="B2:D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E7E1-3690-4830-BA3A-627770D92395}">
  <dimension ref="A1:Z31"/>
  <sheetViews>
    <sheetView view="pageBreakPreview" zoomScale="60" zoomScaleNormal="100" workbookViewId="0">
      <selection activeCell="O30" sqref="O30"/>
    </sheetView>
  </sheetViews>
  <sheetFormatPr defaultColWidth="9.140625" defaultRowHeight="15.75" x14ac:dyDescent="0.25"/>
  <cols>
    <col min="1" max="1" width="12" style="4" customWidth="1"/>
    <col min="2" max="2" width="9.140625" style="4"/>
    <col min="3" max="3" width="8.85546875"/>
    <col min="4" max="4" width="3.7109375" style="4" customWidth="1"/>
    <col min="5" max="5" width="14.42578125" style="4" bestFit="1" customWidth="1"/>
    <col min="6" max="6" width="2.85546875" style="4" customWidth="1"/>
    <col min="7" max="7" width="14.42578125" style="4" bestFit="1" customWidth="1"/>
    <col min="8" max="8" width="11.5703125" style="4" customWidth="1"/>
    <col min="9" max="9" width="4.42578125" style="4" customWidth="1"/>
    <col min="10" max="10" width="14.42578125" style="4" bestFit="1" customWidth="1"/>
    <col min="11" max="11" width="11.5703125" style="4" customWidth="1"/>
    <col min="12" max="12" width="3.85546875" style="4" customWidth="1"/>
    <col min="13" max="13" width="14.42578125" style="4" bestFit="1" customWidth="1"/>
    <col min="14" max="14" width="12.7109375" style="4" customWidth="1"/>
    <col min="15" max="15" width="5" style="4" customWidth="1"/>
    <col min="16" max="16" width="12.7109375" style="51" bestFit="1" customWidth="1"/>
    <col min="17" max="17" width="12.7109375" style="4" customWidth="1"/>
    <col min="18" max="18" width="5.7109375" style="4" customWidth="1"/>
    <col min="19" max="19" width="16.28515625" style="51" customWidth="1"/>
    <col min="20" max="20" width="9.140625" style="51"/>
    <col min="21" max="21" width="4.85546875" style="51" customWidth="1"/>
    <col min="22" max="22" width="16.28515625" style="51" customWidth="1"/>
    <col min="23" max="23" width="19.85546875" style="51" bestFit="1" customWidth="1"/>
    <col min="24" max="24" width="4.85546875" style="51" customWidth="1"/>
    <col min="25" max="25" width="16.28515625" style="51" customWidth="1"/>
    <col min="26" max="26" width="9.140625" style="51"/>
    <col min="27" max="16384" width="9.140625" style="4"/>
  </cols>
  <sheetData>
    <row r="1" spans="1:26" ht="21" x14ac:dyDescent="0.35">
      <c r="A1" s="68" t="s">
        <v>139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7"/>
      <c r="Q1" s="76"/>
      <c r="R1" s="76"/>
      <c r="S1" s="77"/>
      <c r="T1" s="77"/>
      <c r="V1" s="77"/>
      <c r="W1" s="77"/>
      <c r="Y1" s="77"/>
      <c r="Z1" s="77"/>
    </row>
    <row r="2" spans="1:26" ht="47.25" x14ac:dyDescent="0.25">
      <c r="D2" s="45"/>
      <c r="E2" s="45" t="s">
        <v>36</v>
      </c>
      <c r="F2" s="45"/>
      <c r="G2" s="45" t="s">
        <v>38</v>
      </c>
      <c r="H2" s="43" t="s">
        <v>71</v>
      </c>
      <c r="I2" s="45"/>
      <c r="J2" s="45" t="s">
        <v>16</v>
      </c>
      <c r="K2" s="43" t="s">
        <v>70</v>
      </c>
      <c r="M2" s="45" t="s">
        <v>39</v>
      </c>
      <c r="N2" s="43" t="s">
        <v>69</v>
      </c>
      <c r="O2" s="43"/>
      <c r="P2" s="52" t="s">
        <v>51</v>
      </c>
      <c r="Q2" s="43" t="s">
        <v>74</v>
      </c>
      <c r="R2" s="43"/>
      <c r="S2" s="52" t="s">
        <v>123</v>
      </c>
      <c r="T2" s="90" t="s">
        <v>124</v>
      </c>
      <c r="U2" s="67"/>
      <c r="V2" s="52" t="s">
        <v>164</v>
      </c>
      <c r="W2" s="90" t="s">
        <v>165</v>
      </c>
      <c r="X2" s="67"/>
      <c r="Y2" s="52" t="s">
        <v>178</v>
      </c>
      <c r="Z2" s="90" t="s">
        <v>198</v>
      </c>
    </row>
    <row r="3" spans="1:26" x14ac:dyDescent="0.25">
      <c r="A3" s="6" t="s">
        <v>42</v>
      </c>
      <c r="D3" s="5"/>
      <c r="E3" s="5">
        <v>1691072.32</v>
      </c>
      <c r="F3" s="5"/>
      <c r="G3" s="5">
        <v>1878749.39</v>
      </c>
      <c r="H3" s="5">
        <v>1891.33</v>
      </c>
      <c r="I3" s="5"/>
      <c r="J3" s="5">
        <v>2103277.2999999998</v>
      </c>
      <c r="K3" s="5">
        <v>3489.43</v>
      </c>
      <c r="M3" s="32">
        <v>2308837.35</v>
      </c>
      <c r="N3" s="5">
        <v>184.61</v>
      </c>
      <c r="O3" s="5"/>
      <c r="P3" s="53">
        <v>2995523.91</v>
      </c>
      <c r="Q3" s="5">
        <v>534.15</v>
      </c>
      <c r="R3" s="5"/>
      <c r="S3" s="53">
        <v>4006392.33</v>
      </c>
      <c r="T3" s="51">
        <v>2823.4</v>
      </c>
      <c r="V3" s="51">
        <v>3135849.22</v>
      </c>
      <c r="W3" s="51">
        <v>7939.7</v>
      </c>
      <c r="Y3" s="53">
        <v>1924460.91</v>
      </c>
      <c r="Z3" s="51">
        <v>4763.05</v>
      </c>
    </row>
    <row r="4" spans="1:26" x14ac:dyDescent="0.25">
      <c r="A4" s="6"/>
      <c r="D4" s="5"/>
      <c r="E4" s="5"/>
      <c r="F4" s="5"/>
      <c r="G4" s="5"/>
      <c r="H4" s="5"/>
      <c r="I4" s="5"/>
      <c r="J4" s="5"/>
      <c r="K4" s="5"/>
      <c r="M4" s="5"/>
      <c r="N4" s="5"/>
      <c r="O4" s="5"/>
      <c r="Q4" s="5"/>
      <c r="R4" s="5"/>
    </row>
    <row r="5" spans="1:26" x14ac:dyDescent="0.25">
      <c r="A5" s="6" t="s">
        <v>43</v>
      </c>
      <c r="D5" s="5"/>
      <c r="E5" s="31">
        <v>3812235.2</v>
      </c>
      <c r="F5" s="5"/>
      <c r="G5" s="31">
        <v>3733439.23</v>
      </c>
      <c r="H5" s="5"/>
      <c r="I5" s="5"/>
      <c r="J5" s="31">
        <v>4083851.29</v>
      </c>
      <c r="K5" s="5">
        <v>5134.8</v>
      </c>
      <c r="M5" s="5">
        <v>4495887.24</v>
      </c>
      <c r="N5" s="5">
        <v>596.73</v>
      </c>
      <c r="O5" s="5"/>
      <c r="P5" s="51">
        <v>5355870</v>
      </c>
      <c r="Q5" s="5">
        <v>790.26</v>
      </c>
      <c r="R5" s="5"/>
      <c r="S5" s="54">
        <v>6532538.1500000004</v>
      </c>
      <c r="T5" s="51">
        <v>5924.51</v>
      </c>
      <c r="V5" s="54">
        <v>5868826.4299999997</v>
      </c>
      <c r="W5" s="51">
        <v>12243.54</v>
      </c>
      <c r="Y5" s="54">
        <v>4122446.41</v>
      </c>
      <c r="Z5" s="51">
        <v>8819.9599999999991</v>
      </c>
    </row>
    <row r="6" spans="1:26" x14ac:dyDescent="0.25">
      <c r="A6" s="6"/>
      <c r="D6" s="5"/>
      <c r="E6" s="5"/>
      <c r="F6" s="5"/>
      <c r="G6" s="5"/>
      <c r="H6" s="5"/>
      <c r="I6" s="5"/>
      <c r="J6" s="5"/>
      <c r="K6" s="5"/>
      <c r="M6" s="5"/>
      <c r="N6" s="5"/>
      <c r="O6" s="5"/>
      <c r="Q6" s="5"/>
      <c r="R6" s="5"/>
    </row>
    <row r="7" spans="1:26" x14ac:dyDescent="0.25">
      <c r="A7" s="6" t="s">
        <v>44</v>
      </c>
      <c r="D7" s="5"/>
      <c r="E7" s="5">
        <v>2117958.12</v>
      </c>
      <c r="F7" s="5"/>
      <c r="G7" s="32">
        <v>1329442.26</v>
      </c>
      <c r="H7" s="5"/>
      <c r="I7" s="5"/>
      <c r="J7" s="5">
        <v>2342953.6</v>
      </c>
      <c r="K7" s="5">
        <v>4738.3999999999996</v>
      </c>
      <c r="M7" s="5">
        <v>3083688</v>
      </c>
      <c r="N7" s="5">
        <v>940.5</v>
      </c>
      <c r="O7" s="5"/>
      <c r="P7" s="51">
        <v>3896498.45</v>
      </c>
      <c r="Q7" s="5">
        <v>929.67</v>
      </c>
      <c r="R7" s="5"/>
      <c r="S7" s="51">
        <v>4327397.37</v>
      </c>
      <c r="T7" s="51">
        <v>6875.59</v>
      </c>
      <c r="V7" s="51">
        <v>5486839.7000000002</v>
      </c>
      <c r="W7" s="51">
        <v>14438.81</v>
      </c>
      <c r="Y7" s="51">
        <v>2137007.66</v>
      </c>
      <c r="Z7" s="51">
        <v>10201.040000000001</v>
      </c>
    </row>
    <row r="8" spans="1:26" x14ac:dyDescent="0.25">
      <c r="A8" s="6"/>
      <c r="D8" s="5"/>
      <c r="E8" s="5"/>
      <c r="F8" s="5"/>
      <c r="G8" s="5"/>
      <c r="H8" s="5"/>
      <c r="I8" s="5"/>
      <c r="J8" s="5"/>
      <c r="K8" s="5"/>
      <c r="M8" s="5"/>
      <c r="N8" s="5"/>
      <c r="O8" s="5"/>
      <c r="Q8" s="5"/>
      <c r="R8" s="5"/>
    </row>
    <row r="9" spans="1:26" x14ac:dyDescent="0.25">
      <c r="A9" s="6" t="s">
        <v>45</v>
      </c>
      <c r="D9" s="5"/>
      <c r="E9" s="32">
        <v>1551398.56</v>
      </c>
      <c r="F9" s="5"/>
      <c r="G9" s="5">
        <v>2532365.39</v>
      </c>
      <c r="H9" s="5">
        <v>3106.84</v>
      </c>
      <c r="I9" s="5"/>
      <c r="J9" s="32">
        <v>1932628.68</v>
      </c>
      <c r="K9" s="5">
        <v>2173.96</v>
      </c>
      <c r="M9" s="5">
        <v>2984609.21</v>
      </c>
      <c r="N9" s="5">
        <v>640.4</v>
      </c>
      <c r="O9" s="5"/>
      <c r="P9" s="51">
        <v>3690025.02</v>
      </c>
      <c r="Q9" s="5">
        <v>642.21</v>
      </c>
      <c r="R9" s="5"/>
      <c r="S9" s="51">
        <v>4373982.5999999996</v>
      </c>
      <c r="T9" s="51">
        <v>6788.36</v>
      </c>
      <c r="V9" s="51">
        <v>2873884.76</v>
      </c>
      <c r="W9" s="51">
        <v>8931.33</v>
      </c>
      <c r="Y9" s="51">
        <v>2128482.64</v>
      </c>
      <c r="Z9" s="51">
        <v>5472</v>
      </c>
    </row>
    <row r="10" spans="1:26" x14ac:dyDescent="0.25">
      <c r="A10" s="6"/>
      <c r="D10" s="5"/>
      <c r="E10" s="5"/>
      <c r="F10" s="5"/>
      <c r="G10" s="5"/>
      <c r="H10" s="5"/>
      <c r="I10" s="5"/>
      <c r="J10" s="5"/>
      <c r="K10" s="5"/>
      <c r="M10" s="5"/>
      <c r="N10" s="5"/>
      <c r="O10" s="5"/>
      <c r="Q10" s="5"/>
      <c r="R10" s="5"/>
    </row>
    <row r="11" spans="1:26" x14ac:dyDescent="0.25">
      <c r="A11" s="6" t="s">
        <v>46</v>
      </c>
      <c r="D11" s="5"/>
      <c r="E11" s="5">
        <v>1618958.11</v>
      </c>
      <c r="F11" s="5"/>
      <c r="G11" s="5">
        <v>2309831.27</v>
      </c>
      <c r="H11" s="5"/>
      <c r="I11" s="5"/>
      <c r="J11" s="5">
        <v>3776823.54</v>
      </c>
      <c r="K11" s="5">
        <v>3143.14</v>
      </c>
      <c r="M11" s="5">
        <v>4811384.96</v>
      </c>
      <c r="N11" s="5">
        <v>860.46</v>
      </c>
      <c r="O11" s="5"/>
      <c r="P11" s="51">
        <v>5461850.4100000001</v>
      </c>
      <c r="Q11" s="5">
        <v>807.92</v>
      </c>
      <c r="R11" s="5"/>
      <c r="S11" s="51">
        <v>6501579.5199999996</v>
      </c>
      <c r="T11" s="51">
        <v>9640.2900000000009</v>
      </c>
      <c r="V11" s="51">
        <v>3048964.5</v>
      </c>
      <c r="W11" s="51">
        <v>12026.64</v>
      </c>
      <c r="Y11" s="51">
        <v>2730257.88</v>
      </c>
      <c r="Z11" s="51">
        <v>6541.29</v>
      </c>
    </row>
    <row r="12" spans="1:26" x14ac:dyDescent="0.25">
      <c r="A12" s="6"/>
      <c r="D12" s="5"/>
      <c r="E12" s="5"/>
      <c r="F12" s="5"/>
      <c r="G12" s="5"/>
      <c r="H12" s="5"/>
      <c r="I12" s="5"/>
      <c r="J12" s="5"/>
      <c r="K12" s="5"/>
      <c r="M12" s="5"/>
      <c r="N12" s="5"/>
      <c r="O12" s="5"/>
      <c r="Q12" s="5"/>
      <c r="R12" s="5"/>
    </row>
    <row r="13" spans="1:26" x14ac:dyDescent="0.25">
      <c r="A13" s="6" t="s">
        <v>5</v>
      </c>
      <c r="D13" s="5"/>
      <c r="E13" s="5">
        <v>2063083.95</v>
      </c>
      <c r="F13" s="5"/>
      <c r="G13" s="5">
        <v>1733613.85</v>
      </c>
      <c r="H13" s="5">
        <v>3245.87</v>
      </c>
      <c r="I13" s="5"/>
      <c r="J13" s="5">
        <v>2066239.4</v>
      </c>
      <c r="K13" s="5">
        <v>3082.63</v>
      </c>
      <c r="M13" s="5">
        <v>3130159.77</v>
      </c>
      <c r="N13" s="5">
        <v>896.34</v>
      </c>
      <c r="O13" s="5"/>
      <c r="P13" s="51">
        <v>3454475.11</v>
      </c>
      <c r="Q13" s="5">
        <v>740.32</v>
      </c>
      <c r="R13" s="5"/>
      <c r="S13" s="51">
        <v>4477591.34</v>
      </c>
      <c r="T13" s="51">
        <v>9091.17</v>
      </c>
      <c r="V13" s="51">
        <v>2777215.32</v>
      </c>
      <c r="W13" s="51">
        <v>7706.3</v>
      </c>
      <c r="Y13" s="51">
        <v>2937583.89</v>
      </c>
      <c r="Z13" s="51">
        <v>6678</v>
      </c>
    </row>
    <row r="14" spans="1:26" x14ac:dyDescent="0.25">
      <c r="A14" s="6"/>
      <c r="D14" s="5"/>
      <c r="E14" s="5"/>
      <c r="F14" s="5"/>
      <c r="G14" s="5"/>
      <c r="H14" s="5"/>
      <c r="I14" s="5"/>
      <c r="J14" s="5"/>
      <c r="K14" s="5"/>
      <c r="M14" s="5"/>
      <c r="N14" s="5"/>
      <c r="O14" s="5"/>
      <c r="Q14" s="5"/>
      <c r="R14" s="5"/>
    </row>
    <row r="15" spans="1:26" x14ac:dyDescent="0.25">
      <c r="A15" s="6" t="s">
        <v>40</v>
      </c>
      <c r="D15" s="5"/>
      <c r="E15" s="5">
        <v>1956268.13</v>
      </c>
      <c r="F15" s="5"/>
      <c r="G15" s="5">
        <v>1582111.18</v>
      </c>
      <c r="H15" s="5">
        <v>2970.25</v>
      </c>
      <c r="I15" s="5"/>
      <c r="J15" s="5">
        <v>2048560.57</v>
      </c>
      <c r="K15" s="5">
        <v>2593.67</v>
      </c>
      <c r="M15" s="5">
        <v>3406919.48</v>
      </c>
      <c r="N15" s="5">
        <v>704.86</v>
      </c>
      <c r="O15" s="5"/>
      <c r="P15" s="51">
        <v>3425831.06</v>
      </c>
      <c r="Q15" s="5">
        <v>580.20000000000005</v>
      </c>
      <c r="R15" s="5"/>
      <c r="S15" s="51">
        <v>4470537.3099999996</v>
      </c>
      <c r="T15" s="51">
        <v>9318.17</v>
      </c>
      <c r="V15" s="51">
        <v>3229596</v>
      </c>
      <c r="W15" s="51">
        <v>7949.91</v>
      </c>
    </row>
    <row r="16" spans="1:26" x14ac:dyDescent="0.25">
      <c r="A16" s="6"/>
      <c r="D16" s="5"/>
      <c r="E16" s="5"/>
      <c r="F16" s="5"/>
      <c r="G16" s="5"/>
      <c r="H16" s="5"/>
      <c r="I16" s="5"/>
      <c r="J16" s="5"/>
      <c r="K16" s="5"/>
      <c r="M16" s="5"/>
      <c r="N16" s="5"/>
      <c r="O16" s="5"/>
      <c r="Q16" s="5"/>
      <c r="R16" s="5"/>
    </row>
    <row r="17" spans="1:23" x14ac:dyDescent="0.25">
      <c r="A17" s="6" t="s">
        <v>41</v>
      </c>
      <c r="D17" s="5"/>
      <c r="E17" s="5">
        <v>1982580.84</v>
      </c>
      <c r="F17" s="5"/>
      <c r="G17" s="5">
        <v>2233311.12</v>
      </c>
      <c r="H17" s="5">
        <v>3963.83</v>
      </c>
      <c r="I17" s="5"/>
      <c r="J17" s="5">
        <v>2308545.1</v>
      </c>
      <c r="K17" s="5">
        <v>3463.13</v>
      </c>
      <c r="M17" s="5">
        <v>3555042.49</v>
      </c>
      <c r="N17" s="5">
        <v>807.34</v>
      </c>
      <c r="O17" s="5"/>
      <c r="P17" s="51">
        <v>5827333.7699999996</v>
      </c>
      <c r="Q17" s="5">
        <v>737.91</v>
      </c>
      <c r="R17" s="5"/>
      <c r="S17" s="51">
        <v>4701453.6900000004</v>
      </c>
      <c r="T17" s="51">
        <v>11075.97</v>
      </c>
      <c r="V17" s="51">
        <v>4914323.25</v>
      </c>
      <c r="W17" s="51">
        <v>11075.9</v>
      </c>
    </row>
    <row r="18" spans="1:23" x14ac:dyDescent="0.25">
      <c r="A18" s="6"/>
      <c r="D18" s="5"/>
      <c r="E18" s="5"/>
      <c r="F18" s="5"/>
      <c r="G18" s="5"/>
      <c r="H18" s="5"/>
      <c r="I18" s="5"/>
      <c r="J18" s="5"/>
      <c r="K18" s="5"/>
      <c r="M18" s="5"/>
      <c r="N18" s="5"/>
      <c r="O18" s="5"/>
      <c r="Q18" s="5"/>
      <c r="R18" s="5"/>
    </row>
    <row r="19" spans="1:23" x14ac:dyDescent="0.25">
      <c r="A19" s="6" t="s">
        <v>7</v>
      </c>
      <c r="D19" s="5"/>
      <c r="E19" s="5">
        <v>1824921.72</v>
      </c>
      <c r="F19" s="5"/>
      <c r="G19" s="5">
        <v>2105875.09</v>
      </c>
      <c r="H19" s="5">
        <v>3574.92</v>
      </c>
      <c r="I19" s="5"/>
      <c r="J19" s="5">
        <v>2147479.62</v>
      </c>
      <c r="K19" s="5">
        <v>2362.54</v>
      </c>
      <c r="M19" s="5">
        <v>3471703.15</v>
      </c>
      <c r="N19" s="5">
        <v>764.94</v>
      </c>
      <c r="O19" s="5"/>
      <c r="P19" s="51">
        <v>4025800</v>
      </c>
      <c r="Q19" s="5">
        <v>699.64</v>
      </c>
      <c r="R19" s="5"/>
      <c r="S19" s="51">
        <v>4047573</v>
      </c>
      <c r="T19" s="51">
        <v>9390.01</v>
      </c>
      <c r="V19" s="51">
        <v>4600759.3600000003</v>
      </c>
      <c r="W19" s="51">
        <v>12494.44</v>
      </c>
    </row>
    <row r="20" spans="1:23" x14ac:dyDescent="0.25">
      <c r="A20" s="6"/>
      <c r="D20" s="5"/>
      <c r="E20" s="5"/>
      <c r="F20" s="5"/>
      <c r="G20" s="5"/>
      <c r="H20" s="5"/>
      <c r="I20" s="5"/>
      <c r="J20" s="5"/>
      <c r="K20" s="5"/>
      <c r="M20" s="5"/>
      <c r="N20" s="5"/>
      <c r="O20" s="5"/>
      <c r="Q20" s="5"/>
      <c r="R20" s="5"/>
    </row>
    <row r="21" spans="1:23" x14ac:dyDescent="0.25">
      <c r="A21" s="6" t="s">
        <v>47</v>
      </c>
      <c r="D21" s="5"/>
      <c r="E21" s="5">
        <v>2435875.5099999998</v>
      </c>
      <c r="F21" s="5"/>
      <c r="G21" s="5">
        <v>2201835.4</v>
      </c>
      <c r="H21" s="5">
        <v>3161.52</v>
      </c>
      <c r="I21" s="5"/>
      <c r="J21" s="5">
        <v>2785980.75</v>
      </c>
      <c r="K21" s="5">
        <v>203.81</v>
      </c>
      <c r="M21" s="5">
        <v>4195548.7699999996</v>
      </c>
      <c r="N21" s="5">
        <v>580.99</v>
      </c>
      <c r="O21" s="5"/>
      <c r="P21" s="51">
        <v>3972752.33</v>
      </c>
      <c r="Q21" s="5">
        <v>988.49</v>
      </c>
      <c r="R21" s="5"/>
      <c r="S21" s="51">
        <v>4069133.35</v>
      </c>
      <c r="T21" s="51">
        <v>9030.76</v>
      </c>
      <c r="V21" s="51">
        <v>3134883.96</v>
      </c>
      <c r="W21" s="51">
        <v>9279.25</v>
      </c>
    </row>
    <row r="22" spans="1:23" x14ac:dyDescent="0.25">
      <c r="A22" s="6"/>
      <c r="D22" s="5"/>
      <c r="E22" s="5"/>
      <c r="F22" s="5"/>
      <c r="G22" s="5"/>
      <c r="H22" s="5"/>
      <c r="I22" s="5"/>
      <c r="J22" s="5"/>
      <c r="K22" s="5"/>
      <c r="M22" s="5"/>
      <c r="N22" s="5"/>
      <c r="O22" s="5"/>
      <c r="Q22" s="5"/>
      <c r="R22" s="5"/>
    </row>
    <row r="23" spans="1:23" x14ac:dyDescent="0.25">
      <c r="A23" s="6" t="s">
        <v>48</v>
      </c>
      <c r="D23" s="5"/>
      <c r="E23" s="5">
        <v>2006108.95</v>
      </c>
      <c r="F23" s="5"/>
      <c r="G23" s="5">
        <v>2352941.35</v>
      </c>
      <c r="H23" s="5">
        <v>4915.05</v>
      </c>
      <c r="I23" s="5"/>
      <c r="J23" s="5">
        <v>3279501.25</v>
      </c>
      <c r="K23" s="5">
        <v>511.63</v>
      </c>
      <c r="M23" s="31">
        <v>5214145.1500000004</v>
      </c>
      <c r="N23" s="5">
        <v>806.92</v>
      </c>
      <c r="O23" s="5"/>
      <c r="P23" s="54">
        <v>5849099.9699999997</v>
      </c>
      <c r="Q23" s="5">
        <v>1353.32</v>
      </c>
      <c r="R23" s="5"/>
      <c r="S23" s="51">
        <v>3909973.56</v>
      </c>
      <c r="T23" s="51">
        <v>11197.38</v>
      </c>
      <c r="V23" s="51">
        <v>3543356.15</v>
      </c>
      <c r="W23" s="51">
        <v>8419.23</v>
      </c>
    </row>
    <row r="24" spans="1:23" x14ac:dyDescent="0.25">
      <c r="A24" s="6"/>
      <c r="D24" s="5"/>
      <c r="E24" s="5"/>
      <c r="F24" s="5"/>
      <c r="G24" s="5"/>
      <c r="H24" s="5"/>
      <c r="I24" s="5"/>
      <c r="J24" s="5"/>
      <c r="K24" s="5"/>
      <c r="M24" s="5"/>
      <c r="N24" s="5"/>
      <c r="O24" s="5"/>
      <c r="Q24" s="5"/>
      <c r="R24" s="5"/>
    </row>
    <row r="25" spans="1:23" x14ac:dyDescent="0.25">
      <c r="A25" s="6" t="s">
        <v>8</v>
      </c>
      <c r="D25" s="5"/>
      <c r="E25" s="5">
        <v>1787172.07</v>
      </c>
      <c r="F25" s="5"/>
      <c r="G25" s="5">
        <v>2276128.58</v>
      </c>
      <c r="H25" s="5">
        <v>3439.14</v>
      </c>
      <c r="I25" s="5"/>
      <c r="J25" s="5">
        <v>2363791.14</v>
      </c>
      <c r="K25" s="5">
        <v>217.97</v>
      </c>
      <c r="M25" s="5">
        <v>3188523.27</v>
      </c>
      <c r="N25" s="5">
        <v>627.42999999999995</v>
      </c>
      <c r="O25" s="5"/>
      <c r="P25" s="51">
        <v>3870210.24</v>
      </c>
      <c r="Q25" s="5">
        <v>2126.77</v>
      </c>
      <c r="R25" s="5"/>
      <c r="S25" s="51">
        <v>3420230.37</v>
      </c>
      <c r="T25" s="51">
        <v>8720.17</v>
      </c>
      <c r="V25" s="53">
        <v>1853784.95</v>
      </c>
      <c r="W25" s="51">
        <v>5590.05</v>
      </c>
    </row>
    <row r="26" spans="1:23" x14ac:dyDescent="0.25">
      <c r="N26" s="5"/>
      <c r="O26" s="5"/>
      <c r="Q26" s="5"/>
      <c r="R26" s="5"/>
    </row>
    <row r="27" spans="1:23" x14ac:dyDescent="0.25">
      <c r="A27" s="6" t="s">
        <v>68</v>
      </c>
      <c r="H27" s="5">
        <f>SUM(H3:H26)</f>
        <v>30268.75</v>
      </c>
      <c r="K27" s="5">
        <f>SUM(K3:K26)</f>
        <v>31115.110000000004</v>
      </c>
      <c r="N27" s="5">
        <f>SUM(N3:N26)</f>
        <v>8411.52</v>
      </c>
      <c r="O27" s="5"/>
      <c r="Q27" s="5">
        <f>SUM(Q3:Q26)</f>
        <v>10930.86</v>
      </c>
      <c r="R27" s="5"/>
      <c r="T27" s="51">
        <f>SUM(T3:T26)</f>
        <v>99875.78</v>
      </c>
      <c r="W27" s="51">
        <f>SUM(W3:W26)</f>
        <v>118095.1</v>
      </c>
    </row>
    <row r="29" spans="1:23" x14ac:dyDescent="0.25">
      <c r="A29" s="6" t="s">
        <v>113</v>
      </c>
    </row>
    <row r="30" spans="1:23" x14ac:dyDescent="0.25">
      <c r="A30" s="39" t="s">
        <v>66</v>
      </c>
      <c r="B30" s="39"/>
      <c r="C30" s="40"/>
    </row>
    <row r="31" spans="1:23" x14ac:dyDescent="0.25">
      <c r="A31" s="41" t="s">
        <v>67</v>
      </c>
      <c r="B31" s="41"/>
      <c r="C31" s="42"/>
    </row>
  </sheetData>
  <pageMargins left="0.7" right="0.7" top="0.75" bottom="0.75" header="0.3" footer="0.3"/>
  <pageSetup scale="4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6993-C3F7-4585-A056-C77D53CF972B}">
  <dimension ref="A1:M20"/>
  <sheetViews>
    <sheetView view="pageBreakPreview" zoomScale="6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defaultColWidth="9.140625" defaultRowHeight="15.75" x14ac:dyDescent="0.25"/>
  <cols>
    <col min="1" max="1" width="34.7109375" style="6" customWidth="1"/>
    <col min="2" max="2" width="16" style="51" customWidth="1"/>
    <col min="3" max="3" width="15.140625" style="51" customWidth="1"/>
    <col min="4" max="4" width="15" style="51" customWidth="1"/>
    <col min="5" max="5" width="15.5703125" style="51" customWidth="1"/>
    <col min="6" max="6" width="16" style="51" customWidth="1"/>
    <col min="7" max="8" width="13.85546875" style="51" customWidth="1"/>
    <col min="9" max="9" width="14.5703125" style="51" customWidth="1"/>
    <col min="10" max="10" width="15.140625" style="51" customWidth="1"/>
    <col min="11" max="11" width="15.5703125" style="51" customWidth="1"/>
    <col min="12" max="12" width="14.85546875" style="51" customWidth="1"/>
    <col min="13" max="13" width="14.7109375" style="51" customWidth="1"/>
    <col min="14" max="16384" width="9.140625" style="4"/>
  </cols>
  <sheetData>
    <row r="1" spans="1:13" ht="21" x14ac:dyDescent="0.35">
      <c r="A1" s="68" t="s">
        <v>138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5">
      <c r="B2" s="52" t="s">
        <v>42</v>
      </c>
      <c r="C2" s="52" t="s">
        <v>43</v>
      </c>
      <c r="D2" s="52" t="s">
        <v>44</v>
      </c>
      <c r="E2" s="52" t="s">
        <v>45</v>
      </c>
      <c r="F2" s="52" t="s">
        <v>46</v>
      </c>
      <c r="G2" s="52" t="s">
        <v>5</v>
      </c>
      <c r="H2" s="52" t="s">
        <v>40</v>
      </c>
      <c r="I2" s="52" t="s">
        <v>41</v>
      </c>
      <c r="J2" s="52" t="s">
        <v>7</v>
      </c>
      <c r="K2" s="52" t="s">
        <v>47</v>
      </c>
      <c r="L2" s="52" t="s">
        <v>48</v>
      </c>
      <c r="M2" s="52" t="s">
        <v>8</v>
      </c>
    </row>
    <row r="4" spans="1:13" x14ac:dyDescent="0.25">
      <c r="A4" s="6" t="s">
        <v>109</v>
      </c>
      <c r="B4" s="51">
        <v>1924460.91</v>
      </c>
      <c r="C4" s="51">
        <v>4122446.41</v>
      </c>
      <c r="D4" s="51">
        <v>2137007.66</v>
      </c>
      <c r="E4" s="51">
        <v>2128483</v>
      </c>
      <c r="F4" s="51">
        <v>2730258</v>
      </c>
      <c r="G4" s="51">
        <v>2937584</v>
      </c>
      <c r="K4" s="111"/>
      <c r="L4" s="111"/>
      <c r="M4" s="111"/>
    </row>
    <row r="5" spans="1:13" x14ac:dyDescent="0.25">
      <c r="A5" s="6" t="s">
        <v>189</v>
      </c>
      <c r="B5" s="51">
        <v>500000</v>
      </c>
      <c r="C5" s="51">
        <v>500000</v>
      </c>
      <c r="D5" s="51">
        <v>500000</v>
      </c>
      <c r="E5" s="51">
        <v>500000</v>
      </c>
      <c r="F5" s="51">
        <v>500000</v>
      </c>
      <c r="G5" s="51">
        <v>0</v>
      </c>
    </row>
    <row r="6" spans="1:13" x14ac:dyDescent="0.25">
      <c r="A6" s="6" t="s">
        <v>191</v>
      </c>
      <c r="B6" s="51">
        <v>750000</v>
      </c>
      <c r="C6" s="51">
        <v>750000</v>
      </c>
      <c r="D6" s="51">
        <v>750000</v>
      </c>
      <c r="E6" s="51">
        <v>750000</v>
      </c>
      <c r="F6" s="51">
        <v>750000</v>
      </c>
      <c r="G6" s="51">
        <v>0</v>
      </c>
    </row>
    <row r="7" spans="1:13" x14ac:dyDescent="0.25">
      <c r="A7" s="6" t="s">
        <v>192</v>
      </c>
      <c r="B7" s="51">
        <v>1250000</v>
      </c>
      <c r="C7" s="51">
        <v>1250000</v>
      </c>
      <c r="D7" s="51">
        <v>500000</v>
      </c>
      <c r="E7" s="51">
        <v>500000</v>
      </c>
      <c r="F7" s="51">
        <v>0</v>
      </c>
      <c r="G7" s="51">
        <v>0</v>
      </c>
    </row>
    <row r="8" spans="1:13" x14ac:dyDescent="0.25">
      <c r="A8" s="6" t="s">
        <v>108</v>
      </c>
      <c r="B8" s="111">
        <v>1277190.46</v>
      </c>
      <c r="C8" s="111">
        <v>1217430.06</v>
      </c>
      <c r="D8" s="111">
        <v>1287572.27</v>
      </c>
      <c r="E8" s="111">
        <v>1334332.1299999999</v>
      </c>
      <c r="F8" s="111">
        <v>1243358.25</v>
      </c>
      <c r="G8" s="111">
        <v>1411699.56</v>
      </c>
      <c r="H8" s="111"/>
      <c r="I8" s="111"/>
      <c r="J8" s="111"/>
      <c r="K8" s="111"/>
      <c r="L8" s="111"/>
      <c r="M8" s="111"/>
    </row>
    <row r="9" spans="1:13" x14ac:dyDescent="0.25">
      <c r="A9" s="6" t="s">
        <v>110</v>
      </c>
      <c r="B9" s="51">
        <v>295526.92</v>
      </c>
      <c r="C9" s="51">
        <v>295900.34000000003</v>
      </c>
      <c r="D9" s="51">
        <v>304876.15999999997</v>
      </c>
      <c r="E9" s="51">
        <v>314722.64</v>
      </c>
      <c r="F9" s="51">
        <v>325224.96000000002</v>
      </c>
      <c r="G9" s="51">
        <v>331120.46000000002</v>
      </c>
      <c r="K9" s="111"/>
      <c r="L9" s="111"/>
      <c r="M9" s="111"/>
    </row>
    <row r="10" spans="1:13" x14ac:dyDescent="0.25">
      <c r="A10" s="6" t="s">
        <v>149</v>
      </c>
      <c r="B10" s="111">
        <v>33164.480000000003</v>
      </c>
      <c r="C10" s="111">
        <v>33192.57</v>
      </c>
      <c r="D10" s="111">
        <v>33219.78</v>
      </c>
      <c r="E10" s="111">
        <v>33247.919999999998</v>
      </c>
      <c r="F10" s="111">
        <v>33275.17</v>
      </c>
      <c r="G10" s="111">
        <v>33303.35</v>
      </c>
      <c r="K10" s="111"/>
      <c r="L10" s="111"/>
      <c r="M10" s="111"/>
    </row>
    <row r="11" spans="1:13" x14ac:dyDescent="0.25">
      <c r="A11" s="6" t="s">
        <v>193</v>
      </c>
      <c r="B11" s="111">
        <v>6061.18</v>
      </c>
      <c r="C11" s="111">
        <v>3661.69</v>
      </c>
      <c r="D11" s="111">
        <v>3312.13</v>
      </c>
      <c r="E11" s="111">
        <v>3312.55</v>
      </c>
      <c r="F11" s="111">
        <v>3312.96</v>
      </c>
      <c r="G11" s="111">
        <v>3313.38</v>
      </c>
      <c r="K11" s="111"/>
      <c r="L11" s="111"/>
      <c r="M11" s="111"/>
    </row>
    <row r="12" spans="1:13" x14ac:dyDescent="0.25">
      <c r="B12" s="111"/>
      <c r="C12" s="111"/>
      <c r="D12" s="111"/>
      <c r="E12" s="111"/>
      <c r="F12" s="111"/>
      <c r="G12" s="111"/>
      <c r="H12" s="111"/>
      <c r="I12" s="111"/>
    </row>
    <row r="13" spans="1:13" x14ac:dyDescent="0.25">
      <c r="A13" s="6" t="s">
        <v>111</v>
      </c>
    </row>
    <row r="14" spans="1:13" x14ac:dyDescent="0.25">
      <c r="A14" s="6" t="s">
        <v>26</v>
      </c>
      <c r="B14" s="51">
        <v>153768.9</v>
      </c>
      <c r="C14" s="51">
        <v>153963.60999999999</v>
      </c>
      <c r="D14" s="51">
        <v>154148.47</v>
      </c>
      <c r="E14" s="51">
        <v>155721.76</v>
      </c>
      <c r="F14" s="51">
        <v>155893.35999999999</v>
      </c>
      <c r="G14" s="51">
        <v>156070.87</v>
      </c>
      <c r="H14" s="113"/>
      <c r="I14" s="111"/>
    </row>
    <row r="15" spans="1:13" x14ac:dyDescent="0.25">
      <c r="A15" s="6" t="s">
        <v>112</v>
      </c>
      <c r="B15" s="51">
        <v>6061.18</v>
      </c>
      <c r="C15" s="51">
        <v>5584.72</v>
      </c>
      <c r="D15" s="51">
        <v>6063.59</v>
      </c>
      <c r="E15" s="51">
        <v>9308.5499999999993</v>
      </c>
      <c r="F15" s="51">
        <v>9309.75</v>
      </c>
      <c r="G15" s="51">
        <v>8838.99</v>
      </c>
    </row>
    <row r="16" spans="1:13" x14ac:dyDescent="0.25">
      <c r="A16" s="6" t="s">
        <v>18</v>
      </c>
      <c r="B16" s="51">
        <v>351.41</v>
      </c>
      <c r="C16" s="51">
        <v>351.57</v>
      </c>
      <c r="D16" s="51">
        <v>351.73</v>
      </c>
      <c r="E16" s="51">
        <v>351.89</v>
      </c>
      <c r="F16" s="51">
        <v>352.05</v>
      </c>
      <c r="G16" s="51">
        <v>352.21</v>
      </c>
      <c r="H16" s="111"/>
      <c r="I16" s="111"/>
    </row>
    <row r="18" spans="1:7" x14ac:dyDescent="0.25">
      <c r="A18" s="6" t="s">
        <v>68</v>
      </c>
      <c r="B18" s="51">
        <f>SUM(B4:B17)</f>
        <v>6196585.4400000004</v>
      </c>
      <c r="C18" s="51">
        <f>SUM(C4:C17)</f>
        <v>8332530.9700000016</v>
      </c>
      <c r="D18" s="51">
        <f>SUM(D4:D17)</f>
        <v>5676551.79</v>
      </c>
      <c r="E18" s="51">
        <f t="shared" ref="E18:G18" si="0">SUM(E4:E17)</f>
        <v>5729480.4399999985</v>
      </c>
      <c r="F18" s="51">
        <f t="shared" si="0"/>
        <v>5750984.5</v>
      </c>
      <c r="G18" s="51">
        <f t="shared" si="0"/>
        <v>4882282.82</v>
      </c>
    </row>
    <row r="20" spans="1:7" x14ac:dyDescent="0.25">
      <c r="A20" s="6" t="s">
        <v>114</v>
      </c>
    </row>
  </sheetData>
  <pageMargins left="0.7" right="0.7" top="0.75" bottom="0.75" header="0.3" footer="0.3"/>
  <pageSetup scale="5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BB64-A90D-4D82-85BA-4B63014CD3DB}">
  <dimension ref="A1:N46"/>
  <sheetViews>
    <sheetView tabSelected="1" view="pageBreakPreview" zoomScale="60" zoomScaleNormal="115" workbookViewId="0">
      <selection activeCell="H41" sqref="H41"/>
    </sheetView>
  </sheetViews>
  <sheetFormatPr defaultRowHeight="15" x14ac:dyDescent="0.25"/>
  <cols>
    <col min="1" max="1" width="5.28515625" style="55" customWidth="1"/>
    <col min="2" max="2" width="43.140625" style="55" customWidth="1"/>
    <col min="3" max="3" width="13.42578125" style="55" customWidth="1"/>
    <col min="4" max="4" width="10.85546875" style="55" bestFit="1" customWidth="1"/>
    <col min="5" max="5" width="18.140625" style="55" customWidth="1"/>
    <col min="6" max="6" width="14.7109375" style="55" customWidth="1"/>
    <col min="7" max="7" width="17.7109375" style="55" customWidth="1"/>
    <col min="8" max="8" width="11.85546875" style="55" bestFit="1" customWidth="1"/>
    <col min="9" max="9" width="15.28515625" style="55" customWidth="1"/>
    <col min="10" max="11" width="13.85546875" style="55" customWidth="1"/>
    <col min="12" max="13" width="12.5703125" style="55" customWidth="1"/>
    <col min="14" max="14" width="11.7109375" style="55" customWidth="1"/>
    <col min="15" max="256" width="9.140625" style="55"/>
    <col min="257" max="257" width="5.28515625" style="55" customWidth="1"/>
    <col min="258" max="258" width="38.140625" style="55" customWidth="1"/>
    <col min="259" max="259" width="1.85546875" style="55" customWidth="1"/>
    <col min="260" max="260" width="17.42578125" style="55" customWidth="1"/>
    <col min="261" max="261" width="18.140625" style="55" customWidth="1"/>
    <col min="262" max="262" width="14.7109375" style="55" customWidth="1"/>
    <col min="263" max="263" width="17.7109375" style="55" customWidth="1"/>
    <col min="264" max="264" width="11.28515625" style="55" customWidth="1"/>
    <col min="265" max="265" width="10.85546875" style="55" customWidth="1"/>
    <col min="266" max="267" width="13.85546875" style="55" customWidth="1"/>
    <col min="268" max="269" width="12.5703125" style="55" customWidth="1"/>
    <col min="270" max="270" width="11.7109375" style="55" customWidth="1"/>
    <col min="271" max="512" width="9.140625" style="55"/>
    <col min="513" max="513" width="5.28515625" style="55" customWidth="1"/>
    <col min="514" max="514" width="38.140625" style="55" customWidth="1"/>
    <col min="515" max="515" width="1.85546875" style="55" customWidth="1"/>
    <col min="516" max="516" width="17.42578125" style="55" customWidth="1"/>
    <col min="517" max="517" width="18.140625" style="55" customWidth="1"/>
    <col min="518" max="518" width="14.7109375" style="55" customWidth="1"/>
    <col min="519" max="519" width="17.7109375" style="55" customWidth="1"/>
    <col min="520" max="520" width="11.28515625" style="55" customWidth="1"/>
    <col min="521" max="521" width="10.85546875" style="55" customWidth="1"/>
    <col min="522" max="523" width="13.85546875" style="55" customWidth="1"/>
    <col min="524" max="525" width="12.5703125" style="55" customWidth="1"/>
    <col min="526" max="526" width="11.7109375" style="55" customWidth="1"/>
    <col min="527" max="768" width="9.140625" style="55"/>
    <col min="769" max="769" width="5.28515625" style="55" customWidth="1"/>
    <col min="770" max="770" width="38.140625" style="55" customWidth="1"/>
    <col min="771" max="771" width="1.85546875" style="55" customWidth="1"/>
    <col min="772" max="772" width="17.42578125" style="55" customWidth="1"/>
    <col min="773" max="773" width="18.140625" style="55" customWidth="1"/>
    <col min="774" max="774" width="14.7109375" style="55" customWidth="1"/>
    <col min="775" max="775" width="17.7109375" style="55" customWidth="1"/>
    <col min="776" max="776" width="11.28515625" style="55" customWidth="1"/>
    <col min="777" max="777" width="10.85546875" style="55" customWidth="1"/>
    <col min="778" max="779" width="13.85546875" style="55" customWidth="1"/>
    <col min="780" max="781" width="12.5703125" style="55" customWidth="1"/>
    <col min="782" max="782" width="11.7109375" style="55" customWidth="1"/>
    <col min="783" max="1024" width="9.140625" style="55"/>
    <col min="1025" max="1025" width="5.28515625" style="55" customWidth="1"/>
    <col min="1026" max="1026" width="38.140625" style="55" customWidth="1"/>
    <col min="1027" max="1027" width="1.85546875" style="55" customWidth="1"/>
    <col min="1028" max="1028" width="17.42578125" style="55" customWidth="1"/>
    <col min="1029" max="1029" width="18.140625" style="55" customWidth="1"/>
    <col min="1030" max="1030" width="14.7109375" style="55" customWidth="1"/>
    <col min="1031" max="1031" width="17.7109375" style="55" customWidth="1"/>
    <col min="1032" max="1032" width="11.28515625" style="55" customWidth="1"/>
    <col min="1033" max="1033" width="10.85546875" style="55" customWidth="1"/>
    <col min="1034" max="1035" width="13.85546875" style="55" customWidth="1"/>
    <col min="1036" max="1037" width="12.5703125" style="55" customWidth="1"/>
    <col min="1038" max="1038" width="11.7109375" style="55" customWidth="1"/>
    <col min="1039" max="1280" width="9.140625" style="55"/>
    <col min="1281" max="1281" width="5.28515625" style="55" customWidth="1"/>
    <col min="1282" max="1282" width="38.140625" style="55" customWidth="1"/>
    <col min="1283" max="1283" width="1.85546875" style="55" customWidth="1"/>
    <col min="1284" max="1284" width="17.42578125" style="55" customWidth="1"/>
    <col min="1285" max="1285" width="18.140625" style="55" customWidth="1"/>
    <col min="1286" max="1286" width="14.7109375" style="55" customWidth="1"/>
    <col min="1287" max="1287" width="17.7109375" style="55" customWidth="1"/>
    <col min="1288" max="1288" width="11.28515625" style="55" customWidth="1"/>
    <col min="1289" max="1289" width="10.85546875" style="55" customWidth="1"/>
    <col min="1290" max="1291" width="13.85546875" style="55" customWidth="1"/>
    <col min="1292" max="1293" width="12.5703125" style="55" customWidth="1"/>
    <col min="1294" max="1294" width="11.7109375" style="55" customWidth="1"/>
    <col min="1295" max="1536" width="9.140625" style="55"/>
    <col min="1537" max="1537" width="5.28515625" style="55" customWidth="1"/>
    <col min="1538" max="1538" width="38.140625" style="55" customWidth="1"/>
    <col min="1539" max="1539" width="1.85546875" style="55" customWidth="1"/>
    <col min="1540" max="1540" width="17.42578125" style="55" customWidth="1"/>
    <col min="1541" max="1541" width="18.140625" style="55" customWidth="1"/>
    <col min="1542" max="1542" width="14.7109375" style="55" customWidth="1"/>
    <col min="1543" max="1543" width="17.7109375" style="55" customWidth="1"/>
    <col min="1544" max="1544" width="11.28515625" style="55" customWidth="1"/>
    <col min="1545" max="1545" width="10.85546875" style="55" customWidth="1"/>
    <col min="1546" max="1547" width="13.85546875" style="55" customWidth="1"/>
    <col min="1548" max="1549" width="12.5703125" style="55" customWidth="1"/>
    <col min="1550" max="1550" width="11.7109375" style="55" customWidth="1"/>
    <col min="1551" max="1792" width="9.140625" style="55"/>
    <col min="1793" max="1793" width="5.28515625" style="55" customWidth="1"/>
    <col min="1794" max="1794" width="38.140625" style="55" customWidth="1"/>
    <col min="1795" max="1795" width="1.85546875" style="55" customWidth="1"/>
    <col min="1796" max="1796" width="17.42578125" style="55" customWidth="1"/>
    <col min="1797" max="1797" width="18.140625" style="55" customWidth="1"/>
    <col min="1798" max="1798" width="14.7109375" style="55" customWidth="1"/>
    <col min="1799" max="1799" width="17.7109375" style="55" customWidth="1"/>
    <col min="1800" max="1800" width="11.28515625" style="55" customWidth="1"/>
    <col min="1801" max="1801" width="10.85546875" style="55" customWidth="1"/>
    <col min="1802" max="1803" width="13.85546875" style="55" customWidth="1"/>
    <col min="1804" max="1805" width="12.5703125" style="55" customWidth="1"/>
    <col min="1806" max="1806" width="11.7109375" style="55" customWidth="1"/>
    <col min="1807" max="2048" width="9.140625" style="55"/>
    <col min="2049" max="2049" width="5.28515625" style="55" customWidth="1"/>
    <col min="2050" max="2050" width="38.140625" style="55" customWidth="1"/>
    <col min="2051" max="2051" width="1.85546875" style="55" customWidth="1"/>
    <col min="2052" max="2052" width="17.42578125" style="55" customWidth="1"/>
    <col min="2053" max="2053" width="18.140625" style="55" customWidth="1"/>
    <col min="2054" max="2054" width="14.7109375" style="55" customWidth="1"/>
    <col min="2055" max="2055" width="17.7109375" style="55" customWidth="1"/>
    <col min="2056" max="2056" width="11.28515625" style="55" customWidth="1"/>
    <col min="2057" max="2057" width="10.85546875" style="55" customWidth="1"/>
    <col min="2058" max="2059" width="13.85546875" style="55" customWidth="1"/>
    <col min="2060" max="2061" width="12.5703125" style="55" customWidth="1"/>
    <col min="2062" max="2062" width="11.7109375" style="55" customWidth="1"/>
    <col min="2063" max="2304" width="9.140625" style="55"/>
    <col min="2305" max="2305" width="5.28515625" style="55" customWidth="1"/>
    <col min="2306" max="2306" width="38.140625" style="55" customWidth="1"/>
    <col min="2307" max="2307" width="1.85546875" style="55" customWidth="1"/>
    <col min="2308" max="2308" width="17.42578125" style="55" customWidth="1"/>
    <col min="2309" max="2309" width="18.140625" style="55" customWidth="1"/>
    <col min="2310" max="2310" width="14.7109375" style="55" customWidth="1"/>
    <col min="2311" max="2311" width="17.7109375" style="55" customWidth="1"/>
    <col min="2312" max="2312" width="11.28515625" style="55" customWidth="1"/>
    <col min="2313" max="2313" width="10.85546875" style="55" customWidth="1"/>
    <col min="2314" max="2315" width="13.85546875" style="55" customWidth="1"/>
    <col min="2316" max="2317" width="12.5703125" style="55" customWidth="1"/>
    <col min="2318" max="2318" width="11.7109375" style="55" customWidth="1"/>
    <col min="2319" max="2560" width="9.140625" style="55"/>
    <col min="2561" max="2561" width="5.28515625" style="55" customWidth="1"/>
    <col min="2562" max="2562" width="38.140625" style="55" customWidth="1"/>
    <col min="2563" max="2563" width="1.85546875" style="55" customWidth="1"/>
    <col min="2564" max="2564" width="17.42578125" style="55" customWidth="1"/>
    <col min="2565" max="2565" width="18.140625" style="55" customWidth="1"/>
    <col min="2566" max="2566" width="14.7109375" style="55" customWidth="1"/>
    <col min="2567" max="2567" width="17.7109375" style="55" customWidth="1"/>
    <col min="2568" max="2568" width="11.28515625" style="55" customWidth="1"/>
    <col min="2569" max="2569" width="10.85546875" style="55" customWidth="1"/>
    <col min="2570" max="2571" width="13.85546875" style="55" customWidth="1"/>
    <col min="2572" max="2573" width="12.5703125" style="55" customWidth="1"/>
    <col min="2574" max="2574" width="11.7109375" style="55" customWidth="1"/>
    <col min="2575" max="2816" width="9.140625" style="55"/>
    <col min="2817" max="2817" width="5.28515625" style="55" customWidth="1"/>
    <col min="2818" max="2818" width="38.140625" style="55" customWidth="1"/>
    <col min="2819" max="2819" width="1.85546875" style="55" customWidth="1"/>
    <col min="2820" max="2820" width="17.42578125" style="55" customWidth="1"/>
    <col min="2821" max="2821" width="18.140625" style="55" customWidth="1"/>
    <col min="2822" max="2822" width="14.7109375" style="55" customWidth="1"/>
    <col min="2823" max="2823" width="17.7109375" style="55" customWidth="1"/>
    <col min="2824" max="2824" width="11.28515625" style="55" customWidth="1"/>
    <col min="2825" max="2825" width="10.85546875" style="55" customWidth="1"/>
    <col min="2826" max="2827" width="13.85546875" style="55" customWidth="1"/>
    <col min="2828" max="2829" width="12.5703125" style="55" customWidth="1"/>
    <col min="2830" max="2830" width="11.7109375" style="55" customWidth="1"/>
    <col min="2831" max="3072" width="9.140625" style="55"/>
    <col min="3073" max="3073" width="5.28515625" style="55" customWidth="1"/>
    <col min="3074" max="3074" width="38.140625" style="55" customWidth="1"/>
    <col min="3075" max="3075" width="1.85546875" style="55" customWidth="1"/>
    <col min="3076" max="3076" width="17.42578125" style="55" customWidth="1"/>
    <col min="3077" max="3077" width="18.140625" style="55" customWidth="1"/>
    <col min="3078" max="3078" width="14.7109375" style="55" customWidth="1"/>
    <col min="3079" max="3079" width="17.7109375" style="55" customWidth="1"/>
    <col min="3080" max="3080" width="11.28515625" style="55" customWidth="1"/>
    <col min="3081" max="3081" width="10.85546875" style="55" customWidth="1"/>
    <col min="3082" max="3083" width="13.85546875" style="55" customWidth="1"/>
    <col min="3084" max="3085" width="12.5703125" style="55" customWidth="1"/>
    <col min="3086" max="3086" width="11.7109375" style="55" customWidth="1"/>
    <col min="3087" max="3328" width="9.140625" style="55"/>
    <col min="3329" max="3329" width="5.28515625" style="55" customWidth="1"/>
    <col min="3330" max="3330" width="38.140625" style="55" customWidth="1"/>
    <col min="3331" max="3331" width="1.85546875" style="55" customWidth="1"/>
    <col min="3332" max="3332" width="17.42578125" style="55" customWidth="1"/>
    <col min="3333" max="3333" width="18.140625" style="55" customWidth="1"/>
    <col min="3334" max="3334" width="14.7109375" style="55" customWidth="1"/>
    <col min="3335" max="3335" width="17.7109375" style="55" customWidth="1"/>
    <col min="3336" max="3336" width="11.28515625" style="55" customWidth="1"/>
    <col min="3337" max="3337" width="10.85546875" style="55" customWidth="1"/>
    <col min="3338" max="3339" width="13.85546875" style="55" customWidth="1"/>
    <col min="3340" max="3341" width="12.5703125" style="55" customWidth="1"/>
    <col min="3342" max="3342" width="11.7109375" style="55" customWidth="1"/>
    <col min="3343" max="3584" width="9.140625" style="55"/>
    <col min="3585" max="3585" width="5.28515625" style="55" customWidth="1"/>
    <col min="3586" max="3586" width="38.140625" style="55" customWidth="1"/>
    <col min="3587" max="3587" width="1.85546875" style="55" customWidth="1"/>
    <col min="3588" max="3588" width="17.42578125" style="55" customWidth="1"/>
    <col min="3589" max="3589" width="18.140625" style="55" customWidth="1"/>
    <col min="3590" max="3590" width="14.7109375" style="55" customWidth="1"/>
    <col min="3591" max="3591" width="17.7109375" style="55" customWidth="1"/>
    <col min="3592" max="3592" width="11.28515625" style="55" customWidth="1"/>
    <col min="3593" max="3593" width="10.85546875" style="55" customWidth="1"/>
    <col min="3594" max="3595" width="13.85546875" style="55" customWidth="1"/>
    <col min="3596" max="3597" width="12.5703125" style="55" customWidth="1"/>
    <col min="3598" max="3598" width="11.7109375" style="55" customWidth="1"/>
    <col min="3599" max="3840" width="9.140625" style="55"/>
    <col min="3841" max="3841" width="5.28515625" style="55" customWidth="1"/>
    <col min="3842" max="3842" width="38.140625" style="55" customWidth="1"/>
    <col min="3843" max="3843" width="1.85546875" style="55" customWidth="1"/>
    <col min="3844" max="3844" width="17.42578125" style="55" customWidth="1"/>
    <col min="3845" max="3845" width="18.140625" style="55" customWidth="1"/>
    <col min="3846" max="3846" width="14.7109375" style="55" customWidth="1"/>
    <col min="3847" max="3847" width="17.7109375" style="55" customWidth="1"/>
    <col min="3848" max="3848" width="11.28515625" style="55" customWidth="1"/>
    <col min="3849" max="3849" width="10.85546875" style="55" customWidth="1"/>
    <col min="3850" max="3851" width="13.85546875" style="55" customWidth="1"/>
    <col min="3852" max="3853" width="12.5703125" style="55" customWidth="1"/>
    <col min="3854" max="3854" width="11.7109375" style="55" customWidth="1"/>
    <col min="3855" max="4096" width="9.140625" style="55"/>
    <col min="4097" max="4097" width="5.28515625" style="55" customWidth="1"/>
    <col min="4098" max="4098" width="38.140625" style="55" customWidth="1"/>
    <col min="4099" max="4099" width="1.85546875" style="55" customWidth="1"/>
    <col min="4100" max="4100" width="17.42578125" style="55" customWidth="1"/>
    <col min="4101" max="4101" width="18.140625" style="55" customWidth="1"/>
    <col min="4102" max="4102" width="14.7109375" style="55" customWidth="1"/>
    <col min="4103" max="4103" width="17.7109375" style="55" customWidth="1"/>
    <col min="4104" max="4104" width="11.28515625" style="55" customWidth="1"/>
    <col min="4105" max="4105" width="10.85546875" style="55" customWidth="1"/>
    <col min="4106" max="4107" width="13.85546875" style="55" customWidth="1"/>
    <col min="4108" max="4109" width="12.5703125" style="55" customWidth="1"/>
    <col min="4110" max="4110" width="11.7109375" style="55" customWidth="1"/>
    <col min="4111" max="4352" width="9.140625" style="55"/>
    <col min="4353" max="4353" width="5.28515625" style="55" customWidth="1"/>
    <col min="4354" max="4354" width="38.140625" style="55" customWidth="1"/>
    <col min="4355" max="4355" width="1.85546875" style="55" customWidth="1"/>
    <col min="4356" max="4356" width="17.42578125" style="55" customWidth="1"/>
    <col min="4357" max="4357" width="18.140625" style="55" customWidth="1"/>
    <col min="4358" max="4358" width="14.7109375" style="55" customWidth="1"/>
    <col min="4359" max="4359" width="17.7109375" style="55" customWidth="1"/>
    <col min="4360" max="4360" width="11.28515625" style="55" customWidth="1"/>
    <col min="4361" max="4361" width="10.85546875" style="55" customWidth="1"/>
    <col min="4362" max="4363" width="13.85546875" style="55" customWidth="1"/>
    <col min="4364" max="4365" width="12.5703125" style="55" customWidth="1"/>
    <col min="4366" max="4366" width="11.7109375" style="55" customWidth="1"/>
    <col min="4367" max="4608" width="9.140625" style="55"/>
    <col min="4609" max="4609" width="5.28515625" style="55" customWidth="1"/>
    <col min="4610" max="4610" width="38.140625" style="55" customWidth="1"/>
    <col min="4611" max="4611" width="1.85546875" style="55" customWidth="1"/>
    <col min="4612" max="4612" width="17.42578125" style="55" customWidth="1"/>
    <col min="4613" max="4613" width="18.140625" style="55" customWidth="1"/>
    <col min="4614" max="4614" width="14.7109375" style="55" customWidth="1"/>
    <col min="4615" max="4615" width="17.7109375" style="55" customWidth="1"/>
    <col min="4616" max="4616" width="11.28515625" style="55" customWidth="1"/>
    <col min="4617" max="4617" width="10.85546875" style="55" customWidth="1"/>
    <col min="4618" max="4619" width="13.85546875" style="55" customWidth="1"/>
    <col min="4620" max="4621" width="12.5703125" style="55" customWidth="1"/>
    <col min="4622" max="4622" width="11.7109375" style="55" customWidth="1"/>
    <col min="4623" max="4864" width="9.140625" style="55"/>
    <col min="4865" max="4865" width="5.28515625" style="55" customWidth="1"/>
    <col min="4866" max="4866" width="38.140625" style="55" customWidth="1"/>
    <col min="4867" max="4867" width="1.85546875" style="55" customWidth="1"/>
    <col min="4868" max="4868" width="17.42578125" style="55" customWidth="1"/>
    <col min="4869" max="4869" width="18.140625" style="55" customWidth="1"/>
    <col min="4870" max="4870" width="14.7109375" style="55" customWidth="1"/>
    <col min="4871" max="4871" width="17.7109375" style="55" customWidth="1"/>
    <col min="4872" max="4872" width="11.28515625" style="55" customWidth="1"/>
    <col min="4873" max="4873" width="10.85546875" style="55" customWidth="1"/>
    <col min="4874" max="4875" width="13.85546875" style="55" customWidth="1"/>
    <col min="4876" max="4877" width="12.5703125" style="55" customWidth="1"/>
    <col min="4878" max="4878" width="11.7109375" style="55" customWidth="1"/>
    <col min="4879" max="5120" width="9.140625" style="55"/>
    <col min="5121" max="5121" width="5.28515625" style="55" customWidth="1"/>
    <col min="5122" max="5122" width="38.140625" style="55" customWidth="1"/>
    <col min="5123" max="5123" width="1.85546875" style="55" customWidth="1"/>
    <col min="5124" max="5124" width="17.42578125" style="55" customWidth="1"/>
    <col min="5125" max="5125" width="18.140625" style="55" customWidth="1"/>
    <col min="5126" max="5126" width="14.7109375" style="55" customWidth="1"/>
    <col min="5127" max="5127" width="17.7109375" style="55" customWidth="1"/>
    <col min="5128" max="5128" width="11.28515625" style="55" customWidth="1"/>
    <col min="5129" max="5129" width="10.85546875" style="55" customWidth="1"/>
    <col min="5130" max="5131" width="13.85546875" style="55" customWidth="1"/>
    <col min="5132" max="5133" width="12.5703125" style="55" customWidth="1"/>
    <col min="5134" max="5134" width="11.7109375" style="55" customWidth="1"/>
    <col min="5135" max="5376" width="9.140625" style="55"/>
    <col min="5377" max="5377" width="5.28515625" style="55" customWidth="1"/>
    <col min="5378" max="5378" width="38.140625" style="55" customWidth="1"/>
    <col min="5379" max="5379" width="1.85546875" style="55" customWidth="1"/>
    <col min="5380" max="5380" width="17.42578125" style="55" customWidth="1"/>
    <col min="5381" max="5381" width="18.140625" style="55" customWidth="1"/>
    <col min="5382" max="5382" width="14.7109375" style="55" customWidth="1"/>
    <col min="5383" max="5383" width="17.7109375" style="55" customWidth="1"/>
    <col min="5384" max="5384" width="11.28515625" style="55" customWidth="1"/>
    <col min="5385" max="5385" width="10.85546875" style="55" customWidth="1"/>
    <col min="5386" max="5387" width="13.85546875" style="55" customWidth="1"/>
    <col min="5388" max="5389" width="12.5703125" style="55" customWidth="1"/>
    <col min="5390" max="5390" width="11.7109375" style="55" customWidth="1"/>
    <col min="5391" max="5632" width="9.140625" style="55"/>
    <col min="5633" max="5633" width="5.28515625" style="55" customWidth="1"/>
    <col min="5634" max="5634" width="38.140625" style="55" customWidth="1"/>
    <col min="5635" max="5635" width="1.85546875" style="55" customWidth="1"/>
    <col min="5636" max="5636" width="17.42578125" style="55" customWidth="1"/>
    <col min="5637" max="5637" width="18.140625" style="55" customWidth="1"/>
    <col min="5638" max="5638" width="14.7109375" style="55" customWidth="1"/>
    <col min="5639" max="5639" width="17.7109375" style="55" customWidth="1"/>
    <col min="5640" max="5640" width="11.28515625" style="55" customWidth="1"/>
    <col min="5641" max="5641" width="10.85546875" style="55" customWidth="1"/>
    <col min="5642" max="5643" width="13.85546875" style="55" customWidth="1"/>
    <col min="5644" max="5645" width="12.5703125" style="55" customWidth="1"/>
    <col min="5646" max="5646" width="11.7109375" style="55" customWidth="1"/>
    <col min="5647" max="5888" width="9.140625" style="55"/>
    <col min="5889" max="5889" width="5.28515625" style="55" customWidth="1"/>
    <col min="5890" max="5890" width="38.140625" style="55" customWidth="1"/>
    <col min="5891" max="5891" width="1.85546875" style="55" customWidth="1"/>
    <col min="5892" max="5892" width="17.42578125" style="55" customWidth="1"/>
    <col min="5893" max="5893" width="18.140625" style="55" customWidth="1"/>
    <col min="5894" max="5894" width="14.7109375" style="55" customWidth="1"/>
    <col min="5895" max="5895" width="17.7109375" style="55" customWidth="1"/>
    <col min="5896" max="5896" width="11.28515625" style="55" customWidth="1"/>
    <col min="5897" max="5897" width="10.85546875" style="55" customWidth="1"/>
    <col min="5898" max="5899" width="13.85546875" style="55" customWidth="1"/>
    <col min="5900" max="5901" width="12.5703125" style="55" customWidth="1"/>
    <col min="5902" max="5902" width="11.7109375" style="55" customWidth="1"/>
    <col min="5903" max="6144" width="9.140625" style="55"/>
    <col min="6145" max="6145" width="5.28515625" style="55" customWidth="1"/>
    <col min="6146" max="6146" width="38.140625" style="55" customWidth="1"/>
    <col min="6147" max="6147" width="1.85546875" style="55" customWidth="1"/>
    <col min="6148" max="6148" width="17.42578125" style="55" customWidth="1"/>
    <col min="6149" max="6149" width="18.140625" style="55" customWidth="1"/>
    <col min="6150" max="6150" width="14.7109375" style="55" customWidth="1"/>
    <col min="6151" max="6151" width="17.7109375" style="55" customWidth="1"/>
    <col min="6152" max="6152" width="11.28515625" style="55" customWidth="1"/>
    <col min="6153" max="6153" width="10.85546875" style="55" customWidth="1"/>
    <col min="6154" max="6155" width="13.85546875" style="55" customWidth="1"/>
    <col min="6156" max="6157" width="12.5703125" style="55" customWidth="1"/>
    <col min="6158" max="6158" width="11.7109375" style="55" customWidth="1"/>
    <col min="6159" max="6400" width="9.140625" style="55"/>
    <col min="6401" max="6401" width="5.28515625" style="55" customWidth="1"/>
    <col min="6402" max="6402" width="38.140625" style="55" customWidth="1"/>
    <col min="6403" max="6403" width="1.85546875" style="55" customWidth="1"/>
    <col min="6404" max="6404" width="17.42578125" style="55" customWidth="1"/>
    <col min="6405" max="6405" width="18.140625" style="55" customWidth="1"/>
    <col min="6406" max="6406" width="14.7109375" style="55" customWidth="1"/>
    <col min="6407" max="6407" width="17.7109375" style="55" customWidth="1"/>
    <col min="6408" max="6408" width="11.28515625" style="55" customWidth="1"/>
    <col min="6409" max="6409" width="10.85546875" style="55" customWidth="1"/>
    <col min="6410" max="6411" width="13.85546875" style="55" customWidth="1"/>
    <col min="6412" max="6413" width="12.5703125" style="55" customWidth="1"/>
    <col min="6414" max="6414" width="11.7109375" style="55" customWidth="1"/>
    <col min="6415" max="6656" width="9.140625" style="55"/>
    <col min="6657" max="6657" width="5.28515625" style="55" customWidth="1"/>
    <col min="6658" max="6658" width="38.140625" style="55" customWidth="1"/>
    <col min="6659" max="6659" width="1.85546875" style="55" customWidth="1"/>
    <col min="6660" max="6660" width="17.42578125" style="55" customWidth="1"/>
    <col min="6661" max="6661" width="18.140625" style="55" customWidth="1"/>
    <col min="6662" max="6662" width="14.7109375" style="55" customWidth="1"/>
    <col min="6663" max="6663" width="17.7109375" style="55" customWidth="1"/>
    <col min="6664" max="6664" width="11.28515625" style="55" customWidth="1"/>
    <col min="6665" max="6665" width="10.85546875" style="55" customWidth="1"/>
    <col min="6666" max="6667" width="13.85546875" style="55" customWidth="1"/>
    <col min="6668" max="6669" width="12.5703125" style="55" customWidth="1"/>
    <col min="6670" max="6670" width="11.7109375" style="55" customWidth="1"/>
    <col min="6671" max="6912" width="9.140625" style="55"/>
    <col min="6913" max="6913" width="5.28515625" style="55" customWidth="1"/>
    <col min="6914" max="6914" width="38.140625" style="55" customWidth="1"/>
    <col min="6915" max="6915" width="1.85546875" style="55" customWidth="1"/>
    <col min="6916" max="6916" width="17.42578125" style="55" customWidth="1"/>
    <col min="6917" max="6917" width="18.140625" style="55" customWidth="1"/>
    <col min="6918" max="6918" width="14.7109375" style="55" customWidth="1"/>
    <col min="6919" max="6919" width="17.7109375" style="55" customWidth="1"/>
    <col min="6920" max="6920" width="11.28515625" style="55" customWidth="1"/>
    <col min="6921" max="6921" width="10.85546875" style="55" customWidth="1"/>
    <col min="6922" max="6923" width="13.85546875" style="55" customWidth="1"/>
    <col min="6924" max="6925" width="12.5703125" style="55" customWidth="1"/>
    <col min="6926" max="6926" width="11.7109375" style="55" customWidth="1"/>
    <col min="6927" max="7168" width="9.140625" style="55"/>
    <col min="7169" max="7169" width="5.28515625" style="55" customWidth="1"/>
    <col min="7170" max="7170" width="38.140625" style="55" customWidth="1"/>
    <col min="7171" max="7171" width="1.85546875" style="55" customWidth="1"/>
    <col min="7172" max="7172" width="17.42578125" style="55" customWidth="1"/>
    <col min="7173" max="7173" width="18.140625" style="55" customWidth="1"/>
    <col min="7174" max="7174" width="14.7109375" style="55" customWidth="1"/>
    <col min="7175" max="7175" width="17.7109375" style="55" customWidth="1"/>
    <col min="7176" max="7176" width="11.28515625" style="55" customWidth="1"/>
    <col min="7177" max="7177" width="10.85546875" style="55" customWidth="1"/>
    <col min="7178" max="7179" width="13.85546875" style="55" customWidth="1"/>
    <col min="7180" max="7181" width="12.5703125" style="55" customWidth="1"/>
    <col min="7182" max="7182" width="11.7109375" style="55" customWidth="1"/>
    <col min="7183" max="7424" width="9.140625" style="55"/>
    <col min="7425" max="7425" width="5.28515625" style="55" customWidth="1"/>
    <col min="7426" max="7426" width="38.140625" style="55" customWidth="1"/>
    <col min="7427" max="7427" width="1.85546875" style="55" customWidth="1"/>
    <col min="7428" max="7428" width="17.42578125" style="55" customWidth="1"/>
    <col min="7429" max="7429" width="18.140625" style="55" customWidth="1"/>
    <col min="7430" max="7430" width="14.7109375" style="55" customWidth="1"/>
    <col min="7431" max="7431" width="17.7109375" style="55" customWidth="1"/>
    <col min="7432" max="7432" width="11.28515625" style="55" customWidth="1"/>
    <col min="7433" max="7433" width="10.85546875" style="55" customWidth="1"/>
    <col min="7434" max="7435" width="13.85546875" style="55" customWidth="1"/>
    <col min="7436" max="7437" width="12.5703125" style="55" customWidth="1"/>
    <col min="7438" max="7438" width="11.7109375" style="55" customWidth="1"/>
    <col min="7439" max="7680" width="9.140625" style="55"/>
    <col min="7681" max="7681" width="5.28515625" style="55" customWidth="1"/>
    <col min="7682" max="7682" width="38.140625" style="55" customWidth="1"/>
    <col min="7683" max="7683" width="1.85546875" style="55" customWidth="1"/>
    <col min="7684" max="7684" width="17.42578125" style="55" customWidth="1"/>
    <col min="7685" max="7685" width="18.140625" style="55" customWidth="1"/>
    <col min="7686" max="7686" width="14.7109375" style="55" customWidth="1"/>
    <col min="7687" max="7687" width="17.7109375" style="55" customWidth="1"/>
    <col min="7688" max="7688" width="11.28515625" style="55" customWidth="1"/>
    <col min="7689" max="7689" width="10.85546875" style="55" customWidth="1"/>
    <col min="7690" max="7691" width="13.85546875" style="55" customWidth="1"/>
    <col min="7692" max="7693" width="12.5703125" style="55" customWidth="1"/>
    <col min="7694" max="7694" width="11.7109375" style="55" customWidth="1"/>
    <col min="7695" max="7936" width="9.140625" style="55"/>
    <col min="7937" max="7937" width="5.28515625" style="55" customWidth="1"/>
    <col min="7938" max="7938" width="38.140625" style="55" customWidth="1"/>
    <col min="7939" max="7939" width="1.85546875" style="55" customWidth="1"/>
    <col min="7940" max="7940" width="17.42578125" style="55" customWidth="1"/>
    <col min="7941" max="7941" width="18.140625" style="55" customWidth="1"/>
    <col min="7942" max="7942" width="14.7109375" style="55" customWidth="1"/>
    <col min="7943" max="7943" width="17.7109375" style="55" customWidth="1"/>
    <col min="7944" max="7944" width="11.28515625" style="55" customWidth="1"/>
    <col min="7945" max="7945" width="10.85546875" style="55" customWidth="1"/>
    <col min="7946" max="7947" width="13.85546875" style="55" customWidth="1"/>
    <col min="7948" max="7949" width="12.5703125" style="55" customWidth="1"/>
    <col min="7950" max="7950" width="11.7109375" style="55" customWidth="1"/>
    <col min="7951" max="8192" width="9.140625" style="55"/>
    <col min="8193" max="8193" width="5.28515625" style="55" customWidth="1"/>
    <col min="8194" max="8194" width="38.140625" style="55" customWidth="1"/>
    <col min="8195" max="8195" width="1.85546875" style="55" customWidth="1"/>
    <col min="8196" max="8196" width="17.42578125" style="55" customWidth="1"/>
    <col min="8197" max="8197" width="18.140625" style="55" customWidth="1"/>
    <col min="8198" max="8198" width="14.7109375" style="55" customWidth="1"/>
    <col min="8199" max="8199" width="17.7109375" style="55" customWidth="1"/>
    <col min="8200" max="8200" width="11.28515625" style="55" customWidth="1"/>
    <col min="8201" max="8201" width="10.85546875" style="55" customWidth="1"/>
    <col min="8202" max="8203" width="13.85546875" style="55" customWidth="1"/>
    <col min="8204" max="8205" width="12.5703125" style="55" customWidth="1"/>
    <col min="8206" max="8206" width="11.7109375" style="55" customWidth="1"/>
    <col min="8207" max="8448" width="9.140625" style="55"/>
    <col min="8449" max="8449" width="5.28515625" style="55" customWidth="1"/>
    <col min="8450" max="8450" width="38.140625" style="55" customWidth="1"/>
    <col min="8451" max="8451" width="1.85546875" style="55" customWidth="1"/>
    <col min="8452" max="8452" width="17.42578125" style="55" customWidth="1"/>
    <col min="8453" max="8453" width="18.140625" style="55" customWidth="1"/>
    <col min="8454" max="8454" width="14.7109375" style="55" customWidth="1"/>
    <col min="8455" max="8455" width="17.7109375" style="55" customWidth="1"/>
    <col min="8456" max="8456" width="11.28515625" style="55" customWidth="1"/>
    <col min="8457" max="8457" width="10.85546875" style="55" customWidth="1"/>
    <col min="8458" max="8459" width="13.85546875" style="55" customWidth="1"/>
    <col min="8460" max="8461" width="12.5703125" style="55" customWidth="1"/>
    <col min="8462" max="8462" width="11.7109375" style="55" customWidth="1"/>
    <col min="8463" max="8704" width="9.140625" style="55"/>
    <col min="8705" max="8705" width="5.28515625" style="55" customWidth="1"/>
    <col min="8706" max="8706" width="38.140625" style="55" customWidth="1"/>
    <col min="8707" max="8707" width="1.85546875" style="55" customWidth="1"/>
    <col min="8708" max="8708" width="17.42578125" style="55" customWidth="1"/>
    <col min="8709" max="8709" width="18.140625" style="55" customWidth="1"/>
    <col min="8710" max="8710" width="14.7109375" style="55" customWidth="1"/>
    <col min="8711" max="8711" width="17.7109375" style="55" customWidth="1"/>
    <col min="8712" max="8712" width="11.28515625" style="55" customWidth="1"/>
    <col min="8713" max="8713" width="10.85546875" style="55" customWidth="1"/>
    <col min="8714" max="8715" width="13.85546875" style="55" customWidth="1"/>
    <col min="8716" max="8717" width="12.5703125" style="55" customWidth="1"/>
    <col min="8718" max="8718" width="11.7109375" style="55" customWidth="1"/>
    <col min="8719" max="8960" width="9.140625" style="55"/>
    <col min="8961" max="8961" width="5.28515625" style="55" customWidth="1"/>
    <col min="8962" max="8962" width="38.140625" style="55" customWidth="1"/>
    <col min="8963" max="8963" width="1.85546875" style="55" customWidth="1"/>
    <col min="8964" max="8964" width="17.42578125" style="55" customWidth="1"/>
    <col min="8965" max="8965" width="18.140625" style="55" customWidth="1"/>
    <col min="8966" max="8966" width="14.7109375" style="55" customWidth="1"/>
    <col min="8967" max="8967" width="17.7109375" style="55" customWidth="1"/>
    <col min="8968" max="8968" width="11.28515625" style="55" customWidth="1"/>
    <col min="8969" max="8969" width="10.85546875" style="55" customWidth="1"/>
    <col min="8970" max="8971" width="13.85546875" style="55" customWidth="1"/>
    <col min="8972" max="8973" width="12.5703125" style="55" customWidth="1"/>
    <col min="8974" max="8974" width="11.7109375" style="55" customWidth="1"/>
    <col min="8975" max="9216" width="9.140625" style="55"/>
    <col min="9217" max="9217" width="5.28515625" style="55" customWidth="1"/>
    <col min="9218" max="9218" width="38.140625" style="55" customWidth="1"/>
    <col min="9219" max="9219" width="1.85546875" style="55" customWidth="1"/>
    <col min="9220" max="9220" width="17.42578125" style="55" customWidth="1"/>
    <col min="9221" max="9221" width="18.140625" style="55" customWidth="1"/>
    <col min="9222" max="9222" width="14.7109375" style="55" customWidth="1"/>
    <col min="9223" max="9223" width="17.7109375" style="55" customWidth="1"/>
    <col min="9224" max="9224" width="11.28515625" style="55" customWidth="1"/>
    <col min="9225" max="9225" width="10.85546875" style="55" customWidth="1"/>
    <col min="9226" max="9227" width="13.85546875" style="55" customWidth="1"/>
    <col min="9228" max="9229" width="12.5703125" style="55" customWidth="1"/>
    <col min="9230" max="9230" width="11.7109375" style="55" customWidth="1"/>
    <col min="9231" max="9472" width="9.140625" style="55"/>
    <col min="9473" max="9473" width="5.28515625" style="55" customWidth="1"/>
    <col min="9474" max="9474" width="38.140625" style="55" customWidth="1"/>
    <col min="9475" max="9475" width="1.85546875" style="55" customWidth="1"/>
    <col min="9476" max="9476" width="17.42578125" style="55" customWidth="1"/>
    <col min="9477" max="9477" width="18.140625" style="55" customWidth="1"/>
    <col min="9478" max="9478" width="14.7109375" style="55" customWidth="1"/>
    <col min="9479" max="9479" width="17.7109375" style="55" customWidth="1"/>
    <col min="9480" max="9480" width="11.28515625" style="55" customWidth="1"/>
    <col min="9481" max="9481" width="10.85546875" style="55" customWidth="1"/>
    <col min="9482" max="9483" width="13.85546875" style="55" customWidth="1"/>
    <col min="9484" max="9485" width="12.5703125" style="55" customWidth="1"/>
    <col min="9486" max="9486" width="11.7109375" style="55" customWidth="1"/>
    <col min="9487" max="9728" width="9.140625" style="55"/>
    <col min="9729" max="9729" width="5.28515625" style="55" customWidth="1"/>
    <col min="9730" max="9730" width="38.140625" style="55" customWidth="1"/>
    <col min="9731" max="9731" width="1.85546875" style="55" customWidth="1"/>
    <col min="9732" max="9732" width="17.42578125" style="55" customWidth="1"/>
    <col min="9733" max="9733" width="18.140625" style="55" customWidth="1"/>
    <col min="9734" max="9734" width="14.7109375" style="55" customWidth="1"/>
    <col min="9735" max="9735" width="17.7109375" style="55" customWidth="1"/>
    <col min="9736" max="9736" width="11.28515625" style="55" customWidth="1"/>
    <col min="9737" max="9737" width="10.85546875" style="55" customWidth="1"/>
    <col min="9738" max="9739" width="13.85546875" style="55" customWidth="1"/>
    <col min="9740" max="9741" width="12.5703125" style="55" customWidth="1"/>
    <col min="9742" max="9742" width="11.7109375" style="55" customWidth="1"/>
    <col min="9743" max="9984" width="9.140625" style="55"/>
    <col min="9985" max="9985" width="5.28515625" style="55" customWidth="1"/>
    <col min="9986" max="9986" width="38.140625" style="55" customWidth="1"/>
    <col min="9987" max="9987" width="1.85546875" style="55" customWidth="1"/>
    <col min="9988" max="9988" width="17.42578125" style="55" customWidth="1"/>
    <col min="9989" max="9989" width="18.140625" style="55" customWidth="1"/>
    <col min="9990" max="9990" width="14.7109375" style="55" customWidth="1"/>
    <col min="9991" max="9991" width="17.7109375" style="55" customWidth="1"/>
    <col min="9992" max="9992" width="11.28515625" style="55" customWidth="1"/>
    <col min="9993" max="9993" width="10.85546875" style="55" customWidth="1"/>
    <col min="9994" max="9995" width="13.85546875" style="55" customWidth="1"/>
    <col min="9996" max="9997" width="12.5703125" style="55" customWidth="1"/>
    <col min="9998" max="9998" width="11.7109375" style="55" customWidth="1"/>
    <col min="9999" max="10240" width="9.140625" style="55"/>
    <col min="10241" max="10241" width="5.28515625" style="55" customWidth="1"/>
    <col min="10242" max="10242" width="38.140625" style="55" customWidth="1"/>
    <col min="10243" max="10243" width="1.85546875" style="55" customWidth="1"/>
    <col min="10244" max="10244" width="17.42578125" style="55" customWidth="1"/>
    <col min="10245" max="10245" width="18.140625" style="55" customWidth="1"/>
    <col min="10246" max="10246" width="14.7109375" style="55" customWidth="1"/>
    <col min="10247" max="10247" width="17.7109375" style="55" customWidth="1"/>
    <col min="10248" max="10248" width="11.28515625" style="55" customWidth="1"/>
    <col min="10249" max="10249" width="10.85546875" style="55" customWidth="1"/>
    <col min="10250" max="10251" width="13.85546875" style="55" customWidth="1"/>
    <col min="10252" max="10253" width="12.5703125" style="55" customWidth="1"/>
    <col min="10254" max="10254" width="11.7109375" style="55" customWidth="1"/>
    <col min="10255" max="10496" width="9.140625" style="55"/>
    <col min="10497" max="10497" width="5.28515625" style="55" customWidth="1"/>
    <col min="10498" max="10498" width="38.140625" style="55" customWidth="1"/>
    <col min="10499" max="10499" width="1.85546875" style="55" customWidth="1"/>
    <col min="10500" max="10500" width="17.42578125" style="55" customWidth="1"/>
    <col min="10501" max="10501" width="18.140625" style="55" customWidth="1"/>
    <col min="10502" max="10502" width="14.7109375" style="55" customWidth="1"/>
    <col min="10503" max="10503" width="17.7109375" style="55" customWidth="1"/>
    <col min="10504" max="10504" width="11.28515625" style="55" customWidth="1"/>
    <col min="10505" max="10505" width="10.85546875" style="55" customWidth="1"/>
    <col min="10506" max="10507" width="13.85546875" style="55" customWidth="1"/>
    <col min="10508" max="10509" width="12.5703125" style="55" customWidth="1"/>
    <col min="10510" max="10510" width="11.7109375" style="55" customWidth="1"/>
    <col min="10511" max="10752" width="9.140625" style="55"/>
    <col min="10753" max="10753" width="5.28515625" style="55" customWidth="1"/>
    <col min="10754" max="10754" width="38.140625" style="55" customWidth="1"/>
    <col min="10755" max="10755" width="1.85546875" style="55" customWidth="1"/>
    <col min="10756" max="10756" width="17.42578125" style="55" customWidth="1"/>
    <col min="10757" max="10757" width="18.140625" style="55" customWidth="1"/>
    <col min="10758" max="10758" width="14.7109375" style="55" customWidth="1"/>
    <col min="10759" max="10759" width="17.7109375" style="55" customWidth="1"/>
    <col min="10760" max="10760" width="11.28515625" style="55" customWidth="1"/>
    <col min="10761" max="10761" width="10.85546875" style="55" customWidth="1"/>
    <col min="10762" max="10763" width="13.85546875" style="55" customWidth="1"/>
    <col min="10764" max="10765" width="12.5703125" style="55" customWidth="1"/>
    <col min="10766" max="10766" width="11.7109375" style="55" customWidth="1"/>
    <col min="10767" max="11008" width="9.140625" style="55"/>
    <col min="11009" max="11009" width="5.28515625" style="55" customWidth="1"/>
    <col min="11010" max="11010" width="38.140625" style="55" customWidth="1"/>
    <col min="11011" max="11011" width="1.85546875" style="55" customWidth="1"/>
    <col min="11012" max="11012" width="17.42578125" style="55" customWidth="1"/>
    <col min="11013" max="11013" width="18.140625" style="55" customWidth="1"/>
    <col min="11014" max="11014" width="14.7109375" style="55" customWidth="1"/>
    <col min="11015" max="11015" width="17.7109375" style="55" customWidth="1"/>
    <col min="11016" max="11016" width="11.28515625" style="55" customWidth="1"/>
    <col min="11017" max="11017" width="10.85546875" style="55" customWidth="1"/>
    <col min="11018" max="11019" width="13.85546875" style="55" customWidth="1"/>
    <col min="11020" max="11021" width="12.5703125" style="55" customWidth="1"/>
    <col min="11022" max="11022" width="11.7109375" style="55" customWidth="1"/>
    <col min="11023" max="11264" width="9.140625" style="55"/>
    <col min="11265" max="11265" width="5.28515625" style="55" customWidth="1"/>
    <col min="11266" max="11266" width="38.140625" style="55" customWidth="1"/>
    <col min="11267" max="11267" width="1.85546875" style="55" customWidth="1"/>
    <col min="11268" max="11268" width="17.42578125" style="55" customWidth="1"/>
    <col min="11269" max="11269" width="18.140625" style="55" customWidth="1"/>
    <col min="11270" max="11270" width="14.7109375" style="55" customWidth="1"/>
    <col min="11271" max="11271" width="17.7109375" style="55" customWidth="1"/>
    <col min="11272" max="11272" width="11.28515625" style="55" customWidth="1"/>
    <col min="11273" max="11273" width="10.85546875" style="55" customWidth="1"/>
    <col min="11274" max="11275" width="13.85546875" style="55" customWidth="1"/>
    <col min="11276" max="11277" width="12.5703125" style="55" customWidth="1"/>
    <col min="11278" max="11278" width="11.7109375" style="55" customWidth="1"/>
    <col min="11279" max="11520" width="9.140625" style="55"/>
    <col min="11521" max="11521" width="5.28515625" style="55" customWidth="1"/>
    <col min="11522" max="11522" width="38.140625" style="55" customWidth="1"/>
    <col min="11523" max="11523" width="1.85546875" style="55" customWidth="1"/>
    <col min="11524" max="11524" width="17.42578125" style="55" customWidth="1"/>
    <col min="11525" max="11525" width="18.140625" style="55" customWidth="1"/>
    <col min="11526" max="11526" width="14.7109375" style="55" customWidth="1"/>
    <col min="11527" max="11527" width="17.7109375" style="55" customWidth="1"/>
    <col min="11528" max="11528" width="11.28515625" style="55" customWidth="1"/>
    <col min="11529" max="11529" width="10.85546875" style="55" customWidth="1"/>
    <col min="11530" max="11531" width="13.85546875" style="55" customWidth="1"/>
    <col min="11532" max="11533" width="12.5703125" style="55" customWidth="1"/>
    <col min="11534" max="11534" width="11.7109375" style="55" customWidth="1"/>
    <col min="11535" max="11776" width="9.140625" style="55"/>
    <col min="11777" max="11777" width="5.28515625" style="55" customWidth="1"/>
    <col min="11778" max="11778" width="38.140625" style="55" customWidth="1"/>
    <col min="11779" max="11779" width="1.85546875" style="55" customWidth="1"/>
    <col min="11780" max="11780" width="17.42578125" style="55" customWidth="1"/>
    <col min="11781" max="11781" width="18.140625" style="55" customWidth="1"/>
    <col min="11782" max="11782" width="14.7109375" style="55" customWidth="1"/>
    <col min="11783" max="11783" width="17.7109375" style="55" customWidth="1"/>
    <col min="11784" max="11784" width="11.28515625" style="55" customWidth="1"/>
    <col min="11785" max="11785" width="10.85546875" style="55" customWidth="1"/>
    <col min="11786" max="11787" width="13.85546875" style="55" customWidth="1"/>
    <col min="11788" max="11789" width="12.5703125" style="55" customWidth="1"/>
    <col min="11790" max="11790" width="11.7109375" style="55" customWidth="1"/>
    <col min="11791" max="12032" width="9.140625" style="55"/>
    <col min="12033" max="12033" width="5.28515625" style="55" customWidth="1"/>
    <col min="12034" max="12034" width="38.140625" style="55" customWidth="1"/>
    <col min="12035" max="12035" width="1.85546875" style="55" customWidth="1"/>
    <col min="12036" max="12036" width="17.42578125" style="55" customWidth="1"/>
    <col min="12037" max="12037" width="18.140625" style="55" customWidth="1"/>
    <col min="12038" max="12038" width="14.7109375" style="55" customWidth="1"/>
    <col min="12039" max="12039" width="17.7109375" style="55" customWidth="1"/>
    <col min="12040" max="12040" width="11.28515625" style="55" customWidth="1"/>
    <col min="12041" max="12041" width="10.85546875" style="55" customWidth="1"/>
    <col min="12042" max="12043" width="13.85546875" style="55" customWidth="1"/>
    <col min="12044" max="12045" width="12.5703125" style="55" customWidth="1"/>
    <col min="12046" max="12046" width="11.7109375" style="55" customWidth="1"/>
    <col min="12047" max="12288" width="9.140625" style="55"/>
    <col min="12289" max="12289" width="5.28515625" style="55" customWidth="1"/>
    <col min="12290" max="12290" width="38.140625" style="55" customWidth="1"/>
    <col min="12291" max="12291" width="1.85546875" style="55" customWidth="1"/>
    <col min="12292" max="12292" width="17.42578125" style="55" customWidth="1"/>
    <col min="12293" max="12293" width="18.140625" style="55" customWidth="1"/>
    <col min="12294" max="12294" width="14.7109375" style="55" customWidth="1"/>
    <col min="12295" max="12295" width="17.7109375" style="55" customWidth="1"/>
    <col min="12296" max="12296" width="11.28515625" style="55" customWidth="1"/>
    <col min="12297" max="12297" width="10.85546875" style="55" customWidth="1"/>
    <col min="12298" max="12299" width="13.85546875" style="55" customWidth="1"/>
    <col min="12300" max="12301" width="12.5703125" style="55" customWidth="1"/>
    <col min="12302" max="12302" width="11.7109375" style="55" customWidth="1"/>
    <col min="12303" max="12544" width="9.140625" style="55"/>
    <col min="12545" max="12545" width="5.28515625" style="55" customWidth="1"/>
    <col min="12546" max="12546" width="38.140625" style="55" customWidth="1"/>
    <col min="12547" max="12547" width="1.85546875" style="55" customWidth="1"/>
    <col min="12548" max="12548" width="17.42578125" style="55" customWidth="1"/>
    <col min="12549" max="12549" width="18.140625" style="55" customWidth="1"/>
    <col min="12550" max="12550" width="14.7109375" style="55" customWidth="1"/>
    <col min="12551" max="12551" width="17.7109375" style="55" customWidth="1"/>
    <col min="12552" max="12552" width="11.28515625" style="55" customWidth="1"/>
    <col min="12553" max="12553" width="10.85546875" style="55" customWidth="1"/>
    <col min="12554" max="12555" width="13.85546875" style="55" customWidth="1"/>
    <col min="12556" max="12557" width="12.5703125" style="55" customWidth="1"/>
    <col min="12558" max="12558" width="11.7109375" style="55" customWidth="1"/>
    <col min="12559" max="12800" width="9.140625" style="55"/>
    <col min="12801" max="12801" width="5.28515625" style="55" customWidth="1"/>
    <col min="12802" max="12802" width="38.140625" style="55" customWidth="1"/>
    <col min="12803" max="12803" width="1.85546875" style="55" customWidth="1"/>
    <col min="12804" max="12804" width="17.42578125" style="55" customWidth="1"/>
    <col min="12805" max="12805" width="18.140625" style="55" customWidth="1"/>
    <col min="12806" max="12806" width="14.7109375" style="55" customWidth="1"/>
    <col min="12807" max="12807" width="17.7109375" style="55" customWidth="1"/>
    <col min="12808" max="12808" width="11.28515625" style="55" customWidth="1"/>
    <col min="12809" max="12809" width="10.85546875" style="55" customWidth="1"/>
    <col min="12810" max="12811" width="13.85546875" style="55" customWidth="1"/>
    <col min="12812" max="12813" width="12.5703125" style="55" customWidth="1"/>
    <col min="12814" max="12814" width="11.7109375" style="55" customWidth="1"/>
    <col min="12815" max="13056" width="9.140625" style="55"/>
    <col min="13057" max="13057" width="5.28515625" style="55" customWidth="1"/>
    <col min="13058" max="13058" width="38.140625" style="55" customWidth="1"/>
    <col min="13059" max="13059" width="1.85546875" style="55" customWidth="1"/>
    <col min="13060" max="13060" width="17.42578125" style="55" customWidth="1"/>
    <col min="13061" max="13061" width="18.140625" style="55" customWidth="1"/>
    <col min="13062" max="13062" width="14.7109375" style="55" customWidth="1"/>
    <col min="13063" max="13063" width="17.7109375" style="55" customWidth="1"/>
    <col min="13064" max="13064" width="11.28515625" style="55" customWidth="1"/>
    <col min="13065" max="13065" width="10.85546875" style="55" customWidth="1"/>
    <col min="13066" max="13067" width="13.85546875" style="55" customWidth="1"/>
    <col min="13068" max="13069" width="12.5703125" style="55" customWidth="1"/>
    <col min="13070" max="13070" width="11.7109375" style="55" customWidth="1"/>
    <col min="13071" max="13312" width="9.140625" style="55"/>
    <col min="13313" max="13313" width="5.28515625" style="55" customWidth="1"/>
    <col min="13314" max="13314" width="38.140625" style="55" customWidth="1"/>
    <col min="13315" max="13315" width="1.85546875" style="55" customWidth="1"/>
    <col min="13316" max="13316" width="17.42578125" style="55" customWidth="1"/>
    <col min="13317" max="13317" width="18.140625" style="55" customWidth="1"/>
    <col min="13318" max="13318" width="14.7109375" style="55" customWidth="1"/>
    <col min="13319" max="13319" width="17.7109375" style="55" customWidth="1"/>
    <col min="13320" max="13320" width="11.28515625" style="55" customWidth="1"/>
    <col min="13321" max="13321" width="10.85546875" style="55" customWidth="1"/>
    <col min="13322" max="13323" width="13.85546875" style="55" customWidth="1"/>
    <col min="13324" max="13325" width="12.5703125" style="55" customWidth="1"/>
    <col min="13326" max="13326" width="11.7109375" style="55" customWidth="1"/>
    <col min="13327" max="13568" width="9.140625" style="55"/>
    <col min="13569" max="13569" width="5.28515625" style="55" customWidth="1"/>
    <col min="13570" max="13570" width="38.140625" style="55" customWidth="1"/>
    <col min="13571" max="13571" width="1.85546875" style="55" customWidth="1"/>
    <col min="13572" max="13572" width="17.42578125" style="55" customWidth="1"/>
    <col min="13573" max="13573" width="18.140625" style="55" customWidth="1"/>
    <col min="13574" max="13574" width="14.7109375" style="55" customWidth="1"/>
    <col min="13575" max="13575" width="17.7109375" style="55" customWidth="1"/>
    <col min="13576" max="13576" width="11.28515625" style="55" customWidth="1"/>
    <col min="13577" max="13577" width="10.85546875" style="55" customWidth="1"/>
    <col min="13578" max="13579" width="13.85546875" style="55" customWidth="1"/>
    <col min="13580" max="13581" width="12.5703125" style="55" customWidth="1"/>
    <col min="13582" max="13582" width="11.7109375" style="55" customWidth="1"/>
    <col min="13583" max="13824" width="9.140625" style="55"/>
    <col min="13825" max="13825" width="5.28515625" style="55" customWidth="1"/>
    <col min="13826" max="13826" width="38.140625" style="55" customWidth="1"/>
    <col min="13827" max="13827" width="1.85546875" style="55" customWidth="1"/>
    <col min="13828" max="13828" width="17.42578125" style="55" customWidth="1"/>
    <col min="13829" max="13829" width="18.140625" style="55" customWidth="1"/>
    <col min="13830" max="13830" width="14.7109375" style="55" customWidth="1"/>
    <col min="13831" max="13831" width="17.7109375" style="55" customWidth="1"/>
    <col min="13832" max="13832" width="11.28515625" style="55" customWidth="1"/>
    <col min="13833" max="13833" width="10.85546875" style="55" customWidth="1"/>
    <col min="13834" max="13835" width="13.85546875" style="55" customWidth="1"/>
    <col min="13836" max="13837" width="12.5703125" style="55" customWidth="1"/>
    <col min="13838" max="13838" width="11.7109375" style="55" customWidth="1"/>
    <col min="13839" max="14080" width="9.140625" style="55"/>
    <col min="14081" max="14081" width="5.28515625" style="55" customWidth="1"/>
    <col min="14082" max="14082" width="38.140625" style="55" customWidth="1"/>
    <col min="14083" max="14083" width="1.85546875" style="55" customWidth="1"/>
    <col min="14084" max="14084" width="17.42578125" style="55" customWidth="1"/>
    <col min="14085" max="14085" width="18.140625" style="55" customWidth="1"/>
    <col min="14086" max="14086" width="14.7109375" style="55" customWidth="1"/>
    <col min="14087" max="14087" width="17.7109375" style="55" customWidth="1"/>
    <col min="14088" max="14088" width="11.28515625" style="55" customWidth="1"/>
    <col min="14089" max="14089" width="10.85546875" style="55" customWidth="1"/>
    <col min="14090" max="14091" width="13.85546875" style="55" customWidth="1"/>
    <col min="14092" max="14093" width="12.5703125" style="55" customWidth="1"/>
    <col min="14094" max="14094" width="11.7109375" style="55" customWidth="1"/>
    <col min="14095" max="14336" width="9.140625" style="55"/>
    <col min="14337" max="14337" width="5.28515625" style="55" customWidth="1"/>
    <col min="14338" max="14338" width="38.140625" style="55" customWidth="1"/>
    <col min="14339" max="14339" width="1.85546875" style="55" customWidth="1"/>
    <col min="14340" max="14340" width="17.42578125" style="55" customWidth="1"/>
    <col min="14341" max="14341" width="18.140625" style="55" customWidth="1"/>
    <col min="14342" max="14342" width="14.7109375" style="55" customWidth="1"/>
    <col min="14343" max="14343" width="17.7109375" style="55" customWidth="1"/>
    <col min="14344" max="14344" width="11.28515625" style="55" customWidth="1"/>
    <col min="14345" max="14345" width="10.85546875" style="55" customWidth="1"/>
    <col min="14346" max="14347" width="13.85546875" style="55" customWidth="1"/>
    <col min="14348" max="14349" width="12.5703125" style="55" customWidth="1"/>
    <col min="14350" max="14350" width="11.7109375" style="55" customWidth="1"/>
    <col min="14351" max="14592" width="9.140625" style="55"/>
    <col min="14593" max="14593" width="5.28515625" style="55" customWidth="1"/>
    <col min="14594" max="14594" width="38.140625" style="55" customWidth="1"/>
    <col min="14595" max="14595" width="1.85546875" style="55" customWidth="1"/>
    <col min="14596" max="14596" width="17.42578125" style="55" customWidth="1"/>
    <col min="14597" max="14597" width="18.140625" style="55" customWidth="1"/>
    <col min="14598" max="14598" width="14.7109375" style="55" customWidth="1"/>
    <col min="14599" max="14599" width="17.7109375" style="55" customWidth="1"/>
    <col min="14600" max="14600" width="11.28515625" style="55" customWidth="1"/>
    <col min="14601" max="14601" width="10.85546875" style="55" customWidth="1"/>
    <col min="14602" max="14603" width="13.85546875" style="55" customWidth="1"/>
    <col min="14604" max="14605" width="12.5703125" style="55" customWidth="1"/>
    <col min="14606" max="14606" width="11.7109375" style="55" customWidth="1"/>
    <col min="14607" max="14848" width="9.140625" style="55"/>
    <col min="14849" max="14849" width="5.28515625" style="55" customWidth="1"/>
    <col min="14850" max="14850" width="38.140625" style="55" customWidth="1"/>
    <col min="14851" max="14851" width="1.85546875" style="55" customWidth="1"/>
    <col min="14852" max="14852" width="17.42578125" style="55" customWidth="1"/>
    <col min="14853" max="14853" width="18.140625" style="55" customWidth="1"/>
    <col min="14854" max="14854" width="14.7109375" style="55" customWidth="1"/>
    <col min="14855" max="14855" width="17.7109375" style="55" customWidth="1"/>
    <col min="14856" max="14856" width="11.28515625" style="55" customWidth="1"/>
    <col min="14857" max="14857" width="10.85546875" style="55" customWidth="1"/>
    <col min="14858" max="14859" width="13.85546875" style="55" customWidth="1"/>
    <col min="14860" max="14861" width="12.5703125" style="55" customWidth="1"/>
    <col min="14862" max="14862" width="11.7109375" style="55" customWidth="1"/>
    <col min="14863" max="15104" width="9.140625" style="55"/>
    <col min="15105" max="15105" width="5.28515625" style="55" customWidth="1"/>
    <col min="15106" max="15106" width="38.140625" style="55" customWidth="1"/>
    <col min="15107" max="15107" width="1.85546875" style="55" customWidth="1"/>
    <col min="15108" max="15108" width="17.42578125" style="55" customWidth="1"/>
    <col min="15109" max="15109" width="18.140625" style="55" customWidth="1"/>
    <col min="15110" max="15110" width="14.7109375" style="55" customWidth="1"/>
    <col min="15111" max="15111" width="17.7109375" style="55" customWidth="1"/>
    <col min="15112" max="15112" width="11.28515625" style="55" customWidth="1"/>
    <col min="15113" max="15113" width="10.85546875" style="55" customWidth="1"/>
    <col min="15114" max="15115" width="13.85546875" style="55" customWidth="1"/>
    <col min="15116" max="15117" width="12.5703125" style="55" customWidth="1"/>
    <col min="15118" max="15118" width="11.7109375" style="55" customWidth="1"/>
    <col min="15119" max="15360" width="9.140625" style="55"/>
    <col min="15361" max="15361" width="5.28515625" style="55" customWidth="1"/>
    <col min="15362" max="15362" width="38.140625" style="55" customWidth="1"/>
    <col min="15363" max="15363" width="1.85546875" style="55" customWidth="1"/>
    <col min="15364" max="15364" width="17.42578125" style="55" customWidth="1"/>
    <col min="15365" max="15365" width="18.140625" style="55" customWidth="1"/>
    <col min="15366" max="15366" width="14.7109375" style="55" customWidth="1"/>
    <col min="15367" max="15367" width="17.7109375" style="55" customWidth="1"/>
    <col min="15368" max="15368" width="11.28515625" style="55" customWidth="1"/>
    <col min="15369" max="15369" width="10.85546875" style="55" customWidth="1"/>
    <col min="15370" max="15371" width="13.85546875" style="55" customWidth="1"/>
    <col min="15372" max="15373" width="12.5703125" style="55" customWidth="1"/>
    <col min="15374" max="15374" width="11.7109375" style="55" customWidth="1"/>
    <col min="15375" max="15616" width="9.140625" style="55"/>
    <col min="15617" max="15617" width="5.28515625" style="55" customWidth="1"/>
    <col min="15618" max="15618" width="38.140625" style="55" customWidth="1"/>
    <col min="15619" max="15619" width="1.85546875" style="55" customWidth="1"/>
    <col min="15620" max="15620" width="17.42578125" style="55" customWidth="1"/>
    <col min="15621" max="15621" width="18.140625" style="55" customWidth="1"/>
    <col min="15622" max="15622" width="14.7109375" style="55" customWidth="1"/>
    <col min="15623" max="15623" width="17.7109375" style="55" customWidth="1"/>
    <col min="15624" max="15624" width="11.28515625" style="55" customWidth="1"/>
    <col min="15625" max="15625" width="10.85546875" style="55" customWidth="1"/>
    <col min="15626" max="15627" width="13.85546875" style="55" customWidth="1"/>
    <col min="15628" max="15629" width="12.5703125" style="55" customWidth="1"/>
    <col min="15630" max="15630" width="11.7109375" style="55" customWidth="1"/>
    <col min="15631" max="15872" width="9.140625" style="55"/>
    <col min="15873" max="15873" width="5.28515625" style="55" customWidth="1"/>
    <col min="15874" max="15874" width="38.140625" style="55" customWidth="1"/>
    <col min="15875" max="15875" width="1.85546875" style="55" customWidth="1"/>
    <col min="15876" max="15876" width="17.42578125" style="55" customWidth="1"/>
    <col min="15877" max="15877" width="18.140625" style="55" customWidth="1"/>
    <col min="15878" max="15878" width="14.7109375" style="55" customWidth="1"/>
    <col min="15879" max="15879" width="17.7109375" style="55" customWidth="1"/>
    <col min="15880" max="15880" width="11.28515625" style="55" customWidth="1"/>
    <col min="15881" max="15881" width="10.85546875" style="55" customWidth="1"/>
    <col min="15882" max="15883" width="13.85546875" style="55" customWidth="1"/>
    <col min="15884" max="15885" width="12.5703125" style="55" customWidth="1"/>
    <col min="15886" max="15886" width="11.7109375" style="55" customWidth="1"/>
    <col min="15887" max="16128" width="9.140625" style="55"/>
    <col min="16129" max="16129" width="5.28515625" style="55" customWidth="1"/>
    <col min="16130" max="16130" width="38.140625" style="55" customWidth="1"/>
    <col min="16131" max="16131" width="1.85546875" style="55" customWidth="1"/>
    <col min="16132" max="16132" width="17.42578125" style="55" customWidth="1"/>
    <col min="16133" max="16133" width="18.140625" style="55" customWidth="1"/>
    <col min="16134" max="16134" width="14.7109375" style="55" customWidth="1"/>
    <col min="16135" max="16135" width="17.7109375" style="55" customWidth="1"/>
    <col min="16136" max="16136" width="11.28515625" style="55" customWidth="1"/>
    <col min="16137" max="16137" width="10.85546875" style="55" customWidth="1"/>
    <col min="16138" max="16139" width="13.85546875" style="55" customWidth="1"/>
    <col min="16140" max="16141" width="12.5703125" style="55" customWidth="1"/>
    <col min="16142" max="16142" width="11.7109375" style="55" customWidth="1"/>
    <col min="16143" max="16384" width="9.140625" style="55"/>
  </cols>
  <sheetData>
    <row r="1" spans="1:14" ht="20.25" thickTop="1" thickBot="1" x14ac:dyDescent="0.35">
      <c r="C1" s="98" t="s">
        <v>36</v>
      </c>
      <c r="D1" s="98" t="s">
        <v>38</v>
      </c>
      <c r="E1" s="98" t="s">
        <v>16</v>
      </c>
      <c r="F1" s="98" t="s">
        <v>39</v>
      </c>
      <c r="G1" s="98" t="s">
        <v>150</v>
      </c>
      <c r="H1" s="98" t="s">
        <v>52</v>
      </c>
      <c r="I1" s="98" t="s">
        <v>53</v>
      </c>
      <c r="J1" s="179" t="s">
        <v>178</v>
      </c>
      <c r="K1" s="180"/>
      <c r="L1" s="180"/>
      <c r="M1" s="180"/>
      <c r="N1" s="181"/>
    </row>
    <row r="2" spans="1:14" ht="74.25" customHeight="1" thickTop="1" x14ac:dyDescent="0.3">
      <c r="B2" s="125" t="s">
        <v>15</v>
      </c>
      <c r="C2" s="91"/>
      <c r="D2" s="92"/>
      <c r="E2" s="93"/>
      <c r="F2" s="94"/>
      <c r="G2" s="95"/>
      <c r="H2" s="96"/>
      <c r="I2" s="165"/>
      <c r="J2" s="131" t="s">
        <v>202</v>
      </c>
      <c r="K2" s="137" t="s">
        <v>217</v>
      </c>
      <c r="L2" s="132" t="s">
        <v>199</v>
      </c>
      <c r="M2" s="132" t="s">
        <v>201</v>
      </c>
      <c r="N2" s="133" t="s">
        <v>200</v>
      </c>
    </row>
    <row r="3" spans="1:14" x14ac:dyDescent="0.25">
      <c r="B3" s="126" t="s">
        <v>153</v>
      </c>
      <c r="C3" s="78"/>
      <c r="D3" s="79"/>
      <c r="E3" s="80"/>
      <c r="F3" s="81"/>
      <c r="G3" s="82"/>
      <c r="I3" s="166"/>
      <c r="J3" s="127"/>
      <c r="N3" s="128"/>
    </row>
    <row r="4" spans="1:14" x14ac:dyDescent="0.25">
      <c r="A4" s="129">
        <v>39</v>
      </c>
      <c r="B4" s="55" t="s">
        <v>121</v>
      </c>
      <c r="C4" s="78"/>
      <c r="D4" s="79"/>
      <c r="E4" s="80"/>
      <c r="F4" s="81"/>
      <c r="G4" s="82"/>
      <c r="H4" s="55">
        <v>0</v>
      </c>
      <c r="I4" s="166">
        <v>-940</v>
      </c>
      <c r="J4" s="127">
        <v>10000</v>
      </c>
      <c r="L4" s="55">
        <v>0</v>
      </c>
      <c r="M4" s="55">
        <v>-1859</v>
      </c>
      <c r="N4" s="128">
        <f>SUM(I4:M4)</f>
        <v>7201</v>
      </c>
    </row>
    <row r="5" spans="1:14" x14ac:dyDescent="0.25">
      <c r="A5" s="129">
        <v>46</v>
      </c>
      <c r="B5" s="55" t="s">
        <v>78</v>
      </c>
      <c r="C5" s="78">
        <v>0</v>
      </c>
      <c r="D5" s="79">
        <v>0</v>
      </c>
      <c r="E5" s="80">
        <v>0</v>
      </c>
      <c r="F5" s="81">
        <v>0</v>
      </c>
      <c r="G5" s="82">
        <v>2080</v>
      </c>
      <c r="H5" s="55">
        <v>13727.85</v>
      </c>
      <c r="I5" s="166">
        <v>25199</v>
      </c>
      <c r="J5" s="127">
        <v>5000</v>
      </c>
      <c r="L5" s="55">
        <v>-13000</v>
      </c>
      <c r="N5" s="128">
        <f t="shared" ref="N5:N45" si="0">SUM(I5:M5)</f>
        <v>17199</v>
      </c>
    </row>
    <row r="6" spans="1:14" x14ac:dyDescent="0.25">
      <c r="A6" s="129">
        <v>50</v>
      </c>
      <c r="B6" s="55" t="s">
        <v>31</v>
      </c>
      <c r="C6" s="78">
        <v>272985</v>
      </c>
      <c r="D6" s="79">
        <v>287285</v>
      </c>
      <c r="E6" s="80">
        <v>307820</v>
      </c>
      <c r="F6" s="81">
        <v>307926</v>
      </c>
      <c r="G6" s="82">
        <v>385687.86</v>
      </c>
      <c r="H6" s="55">
        <v>266951.2</v>
      </c>
      <c r="I6" s="166">
        <v>93398</v>
      </c>
      <c r="J6" s="127">
        <v>79359</v>
      </c>
      <c r="N6" s="128">
        <f t="shared" si="0"/>
        <v>172757</v>
      </c>
    </row>
    <row r="7" spans="1:14" x14ac:dyDescent="0.25">
      <c r="A7" s="129">
        <v>51</v>
      </c>
      <c r="B7" s="55" t="s">
        <v>28</v>
      </c>
      <c r="C7" s="78">
        <v>6202</v>
      </c>
      <c r="D7" s="79">
        <v>8283</v>
      </c>
      <c r="E7" s="80">
        <v>8283</v>
      </c>
      <c r="F7" s="81">
        <v>18283</v>
      </c>
      <c r="G7" s="82">
        <v>40783</v>
      </c>
      <c r="H7" s="55">
        <v>40783</v>
      </c>
      <c r="I7" s="166">
        <v>40783</v>
      </c>
      <c r="J7" s="127"/>
      <c r="N7" s="128">
        <f t="shared" si="0"/>
        <v>40783</v>
      </c>
    </row>
    <row r="8" spans="1:14" x14ac:dyDescent="0.25">
      <c r="A8" s="129">
        <v>52</v>
      </c>
      <c r="B8" s="55" t="s">
        <v>29</v>
      </c>
      <c r="C8" s="78">
        <v>32076</v>
      </c>
      <c r="D8" s="79">
        <v>40076</v>
      </c>
      <c r="E8" s="80">
        <v>38751</v>
      </c>
      <c r="F8" s="81">
        <v>32988.79</v>
      </c>
      <c r="G8" s="82">
        <v>44988.79</v>
      </c>
      <c r="H8" s="55">
        <v>55233.79</v>
      </c>
      <c r="I8" s="166">
        <v>57849</v>
      </c>
      <c r="J8" s="127">
        <v>12000</v>
      </c>
      <c r="N8" s="128">
        <f t="shared" si="0"/>
        <v>69849</v>
      </c>
    </row>
    <row r="9" spans="1:14" x14ac:dyDescent="0.25">
      <c r="A9" s="129">
        <v>53</v>
      </c>
      <c r="B9" s="55" t="s">
        <v>23</v>
      </c>
      <c r="C9" s="78">
        <v>48591</v>
      </c>
      <c r="D9" s="79">
        <v>77091</v>
      </c>
      <c r="E9" s="80">
        <v>105591</v>
      </c>
      <c r="F9" s="81">
        <v>106838.33</v>
      </c>
      <c r="G9" s="82">
        <v>153233.32999999999</v>
      </c>
      <c r="H9" s="55">
        <v>162504.32999999999</v>
      </c>
      <c r="I9" s="166">
        <v>43247</v>
      </c>
      <c r="J9" s="127">
        <v>220000</v>
      </c>
      <c r="L9" s="55">
        <v>-121300</v>
      </c>
      <c r="N9" s="128">
        <f t="shared" si="0"/>
        <v>141947</v>
      </c>
    </row>
    <row r="10" spans="1:14" x14ac:dyDescent="0.25">
      <c r="A10" s="129">
        <v>54</v>
      </c>
      <c r="B10" s="55" t="s">
        <v>32</v>
      </c>
      <c r="C10" s="78">
        <v>14734</v>
      </c>
      <c r="D10" s="79">
        <v>16812</v>
      </c>
      <c r="E10" s="80">
        <v>18865</v>
      </c>
      <c r="F10" s="81">
        <v>20255.689999999999</v>
      </c>
      <c r="G10" s="82">
        <v>22661.39</v>
      </c>
      <c r="H10" s="55">
        <v>25285.09</v>
      </c>
      <c r="I10" s="166">
        <v>33357</v>
      </c>
      <c r="J10" s="127"/>
      <c r="N10" s="128">
        <f t="shared" si="0"/>
        <v>33357</v>
      </c>
    </row>
    <row r="11" spans="1:14" x14ac:dyDescent="0.25">
      <c r="A11" s="129">
        <v>55</v>
      </c>
      <c r="B11" s="55" t="s">
        <v>24</v>
      </c>
      <c r="C11" s="78">
        <v>150163</v>
      </c>
      <c r="D11" s="79">
        <v>177863</v>
      </c>
      <c r="E11" s="80">
        <v>180563</v>
      </c>
      <c r="F11" s="81">
        <v>123701</v>
      </c>
      <c r="G11" s="82">
        <v>93701.04</v>
      </c>
      <c r="H11" s="55">
        <v>118701.04</v>
      </c>
      <c r="I11" s="166">
        <v>0.04</v>
      </c>
      <c r="J11" s="127">
        <v>218000</v>
      </c>
      <c r="L11" s="55">
        <v>-31197</v>
      </c>
      <c r="N11" s="128">
        <f t="shared" si="0"/>
        <v>186803.04</v>
      </c>
    </row>
    <row r="12" spans="1:14" x14ac:dyDescent="0.25">
      <c r="A12" s="129">
        <v>56</v>
      </c>
      <c r="B12" s="55" t="s">
        <v>25</v>
      </c>
      <c r="C12" s="78">
        <v>282099</v>
      </c>
      <c r="D12" s="79">
        <v>244444</v>
      </c>
      <c r="E12" s="80">
        <v>270926</v>
      </c>
      <c r="F12" s="81">
        <v>307926.34999999998</v>
      </c>
      <c r="G12" s="82">
        <v>344926.35</v>
      </c>
      <c r="H12" s="55">
        <v>381926.15</v>
      </c>
      <c r="I12" s="166">
        <v>418926</v>
      </c>
      <c r="J12" s="127">
        <v>55000</v>
      </c>
      <c r="L12" s="55">
        <v>-473926</v>
      </c>
      <c r="N12" s="128">
        <f t="shared" si="0"/>
        <v>0</v>
      </c>
    </row>
    <row r="13" spans="1:14" x14ac:dyDescent="0.25">
      <c r="A13" s="129">
        <v>59</v>
      </c>
      <c r="B13" s="55" t="s">
        <v>27</v>
      </c>
      <c r="C13" s="78">
        <v>0</v>
      </c>
      <c r="D13" s="79">
        <v>0</v>
      </c>
      <c r="E13" s="80">
        <v>5000</v>
      </c>
      <c r="F13" s="81">
        <v>6504</v>
      </c>
      <c r="G13" s="82">
        <v>9015.6</v>
      </c>
      <c r="H13" s="55">
        <v>14015.6</v>
      </c>
      <c r="I13" s="166">
        <v>29016</v>
      </c>
      <c r="J13" s="127">
        <v>11000</v>
      </c>
      <c r="L13" s="55">
        <v>-40000</v>
      </c>
      <c r="N13" s="128">
        <f>SUM(I13:M13)</f>
        <v>16</v>
      </c>
    </row>
    <row r="14" spans="1:14" x14ac:dyDescent="0.25">
      <c r="A14" s="129">
        <v>60</v>
      </c>
      <c r="B14" s="55" t="s">
        <v>79</v>
      </c>
      <c r="C14" s="78">
        <v>0</v>
      </c>
      <c r="D14" s="79">
        <v>0</v>
      </c>
      <c r="E14" s="80">
        <v>0</v>
      </c>
      <c r="F14" s="81">
        <v>0</v>
      </c>
      <c r="G14" s="82">
        <v>10000</v>
      </c>
      <c r="H14" s="55">
        <v>40000</v>
      </c>
      <c r="I14" s="166">
        <v>65000</v>
      </c>
      <c r="J14" s="127"/>
      <c r="N14" s="128">
        <f t="shared" si="0"/>
        <v>65000</v>
      </c>
    </row>
    <row r="15" spans="1:14" x14ac:dyDescent="0.25">
      <c r="A15" s="129">
        <v>63</v>
      </c>
      <c r="B15" s="55" t="s">
        <v>30</v>
      </c>
      <c r="C15" s="78">
        <v>7069</v>
      </c>
      <c r="D15" s="79">
        <v>7069</v>
      </c>
      <c r="E15" s="80">
        <v>7069</v>
      </c>
      <c r="F15" s="81">
        <v>7069.21</v>
      </c>
      <c r="G15" s="82">
        <f>SUM(F15:F15)</f>
        <v>7069.21</v>
      </c>
      <c r="H15" s="55">
        <v>7069.21</v>
      </c>
      <c r="I15" s="166">
        <v>7069</v>
      </c>
      <c r="J15" s="127">
        <v>25000</v>
      </c>
      <c r="N15" s="128">
        <f t="shared" si="0"/>
        <v>32069</v>
      </c>
    </row>
    <row r="16" spans="1:14" x14ac:dyDescent="0.25">
      <c r="C16" s="78"/>
      <c r="D16" s="79"/>
      <c r="E16" s="80"/>
      <c r="F16" s="81"/>
      <c r="G16" s="82"/>
      <c r="I16" s="166"/>
      <c r="J16" s="127"/>
      <c r="N16" s="128"/>
    </row>
    <row r="17" spans="1:14" x14ac:dyDescent="0.25">
      <c r="B17" s="126" t="s">
        <v>152</v>
      </c>
      <c r="C17" s="78"/>
      <c r="D17" s="79"/>
      <c r="E17" s="80"/>
      <c r="F17" s="81"/>
      <c r="G17" s="82"/>
      <c r="I17" s="166"/>
      <c r="J17" s="127"/>
      <c r="N17" s="128"/>
    </row>
    <row r="18" spans="1:14" x14ac:dyDescent="0.25">
      <c r="A18" s="130">
        <v>13</v>
      </c>
      <c r="B18" s="55" t="s">
        <v>76</v>
      </c>
      <c r="C18" s="78">
        <v>0</v>
      </c>
      <c r="D18" s="79">
        <v>0</v>
      </c>
      <c r="E18" s="80">
        <v>0</v>
      </c>
      <c r="F18" s="81">
        <v>0</v>
      </c>
      <c r="G18" s="82">
        <v>618606</v>
      </c>
      <c r="H18" s="55">
        <v>1229559.1299999999</v>
      </c>
      <c r="I18" s="166">
        <v>1040641</v>
      </c>
      <c r="J18" s="127"/>
      <c r="L18" s="55">
        <v>-1040641</v>
      </c>
      <c r="N18" s="128">
        <f>SUM(I18:M18)</f>
        <v>0</v>
      </c>
    </row>
    <row r="19" spans="1:14" x14ac:dyDescent="0.25">
      <c r="A19" s="130">
        <v>16</v>
      </c>
      <c r="B19" s="138" t="s">
        <v>218</v>
      </c>
      <c r="C19" s="78"/>
      <c r="D19" s="79"/>
      <c r="E19" s="80"/>
      <c r="F19" s="81"/>
      <c r="G19" s="82"/>
      <c r="I19" s="166"/>
      <c r="J19" s="127">
        <v>795287</v>
      </c>
      <c r="L19" s="55">
        <v>-795287</v>
      </c>
      <c r="N19" s="128">
        <f>SUM(I19:M19)</f>
        <v>0</v>
      </c>
    </row>
    <row r="20" spans="1:14" x14ac:dyDescent="0.25">
      <c r="A20" s="130">
        <v>48</v>
      </c>
      <c r="B20" s="138" t="s">
        <v>216</v>
      </c>
      <c r="C20" s="78"/>
      <c r="D20" s="79"/>
      <c r="E20" s="80"/>
      <c r="F20" s="81"/>
      <c r="G20" s="82"/>
      <c r="I20" s="166">
        <v>2000</v>
      </c>
      <c r="J20" s="127"/>
      <c r="N20" s="128">
        <f>SUM(I20:M20)</f>
        <v>2000</v>
      </c>
    </row>
    <row r="21" spans="1:14" x14ac:dyDescent="0.25">
      <c r="A21" s="130">
        <v>58</v>
      </c>
      <c r="B21" s="55" t="s">
        <v>21</v>
      </c>
      <c r="C21" s="78">
        <v>2548</v>
      </c>
      <c r="D21" s="79">
        <v>2548</v>
      </c>
      <c r="E21" s="80">
        <v>2548</v>
      </c>
      <c r="F21" s="81">
        <v>1387</v>
      </c>
      <c r="G21" s="82">
        <v>1356.68</v>
      </c>
      <c r="H21" s="55">
        <v>1356.68</v>
      </c>
      <c r="I21" s="166">
        <v>1357</v>
      </c>
      <c r="J21" s="127"/>
      <c r="N21" s="128">
        <f>SUM(I21:M21)</f>
        <v>1357</v>
      </c>
    </row>
    <row r="22" spans="1:14" x14ac:dyDescent="0.25">
      <c r="A22" s="130">
        <v>61</v>
      </c>
      <c r="B22" s="55" t="s">
        <v>33</v>
      </c>
      <c r="C22" s="78">
        <v>129231</v>
      </c>
      <c r="D22" s="79">
        <v>135231</v>
      </c>
      <c r="E22" s="80">
        <v>141231</v>
      </c>
      <c r="F22" s="81">
        <v>155860.38</v>
      </c>
      <c r="G22" s="82">
        <v>82738.179999999993</v>
      </c>
      <c r="H22" s="55">
        <v>30531.91</v>
      </c>
      <c r="I22" s="166">
        <v>44981.91</v>
      </c>
      <c r="J22" s="127">
        <v>15000</v>
      </c>
      <c r="N22" s="128">
        <f t="shared" si="0"/>
        <v>59981.91</v>
      </c>
    </row>
    <row r="23" spans="1:14" x14ac:dyDescent="0.25">
      <c r="A23" s="130">
        <v>62</v>
      </c>
      <c r="B23" s="55" t="s">
        <v>17</v>
      </c>
      <c r="C23" s="78">
        <v>74966</v>
      </c>
      <c r="D23" s="79">
        <v>77977</v>
      </c>
      <c r="E23" s="80">
        <v>119255</v>
      </c>
      <c r="F23" s="81">
        <v>161095.09</v>
      </c>
      <c r="G23" s="82">
        <v>184023.09</v>
      </c>
      <c r="H23" s="55">
        <v>196801.19</v>
      </c>
      <c r="I23" s="166">
        <v>215328</v>
      </c>
      <c r="J23" s="127"/>
      <c r="M23" s="55">
        <v>-1226.5899999999999</v>
      </c>
      <c r="N23" s="128">
        <f t="shared" si="0"/>
        <v>214101.41</v>
      </c>
    </row>
    <row r="24" spans="1:14" x14ac:dyDescent="0.25">
      <c r="A24" s="130">
        <v>64</v>
      </c>
      <c r="B24" s="55" t="s">
        <v>151</v>
      </c>
      <c r="C24" s="78">
        <v>9488</v>
      </c>
      <c r="D24" s="79">
        <v>7802</v>
      </c>
      <c r="E24" s="80">
        <v>7802</v>
      </c>
      <c r="F24" s="81">
        <v>7802.28</v>
      </c>
      <c r="G24" s="82">
        <v>5405.28</v>
      </c>
      <c r="H24" s="55">
        <v>5405.28</v>
      </c>
      <c r="I24" s="166">
        <v>1543</v>
      </c>
      <c r="J24" s="127"/>
      <c r="N24" s="128">
        <f t="shared" si="0"/>
        <v>1543</v>
      </c>
    </row>
    <row r="25" spans="1:14" x14ac:dyDescent="0.25">
      <c r="A25" s="130">
        <v>65</v>
      </c>
      <c r="B25" s="55" t="s">
        <v>34</v>
      </c>
      <c r="C25" s="78">
        <v>2151</v>
      </c>
      <c r="D25" s="79">
        <v>1151</v>
      </c>
      <c r="E25" s="80">
        <v>1151</v>
      </c>
      <c r="F25" s="81">
        <v>1201.1500000000001</v>
      </c>
      <c r="G25" s="82">
        <f>SUM(F25:F25)</f>
        <v>1201.1500000000001</v>
      </c>
      <c r="H25" s="55">
        <v>1201.1500000000001</v>
      </c>
      <c r="I25" s="166">
        <v>1201</v>
      </c>
      <c r="J25" s="127"/>
      <c r="N25" s="128">
        <f t="shared" si="0"/>
        <v>1201</v>
      </c>
    </row>
    <row r="26" spans="1:14" x14ac:dyDescent="0.25">
      <c r="A26" s="130">
        <v>66</v>
      </c>
      <c r="B26" s="55" t="s">
        <v>35</v>
      </c>
      <c r="C26" s="78">
        <v>10369</v>
      </c>
      <c r="D26" s="79">
        <v>12356</v>
      </c>
      <c r="E26" s="80">
        <v>14046</v>
      </c>
      <c r="F26" s="81">
        <v>14125.3</v>
      </c>
      <c r="G26" s="82">
        <v>14240</v>
      </c>
      <c r="H26" s="55">
        <v>12362.53</v>
      </c>
      <c r="I26" s="166">
        <v>17342</v>
      </c>
      <c r="J26" s="127"/>
      <c r="N26" s="128">
        <f t="shared" si="0"/>
        <v>17342</v>
      </c>
    </row>
    <row r="27" spans="1:14" x14ac:dyDescent="0.25">
      <c r="A27" s="130">
        <v>67</v>
      </c>
      <c r="B27" s="55" t="s">
        <v>19</v>
      </c>
      <c r="C27" s="78">
        <v>237</v>
      </c>
      <c r="D27" s="79">
        <v>237</v>
      </c>
      <c r="E27" s="80">
        <v>237</v>
      </c>
      <c r="F27" s="81">
        <v>237.34</v>
      </c>
      <c r="G27" s="82">
        <f>SUM(F27:F27)</f>
        <v>237.34</v>
      </c>
      <c r="H27" s="55">
        <v>237</v>
      </c>
      <c r="I27" s="166">
        <v>237.34</v>
      </c>
      <c r="J27" s="127"/>
      <c r="N27" s="128">
        <f t="shared" si="0"/>
        <v>237.34</v>
      </c>
    </row>
    <row r="28" spans="1:14" x14ac:dyDescent="0.25">
      <c r="A28" s="130">
        <v>69</v>
      </c>
      <c r="B28" s="55" t="s">
        <v>22</v>
      </c>
      <c r="C28" s="78">
        <v>24696</v>
      </c>
      <c r="D28" s="79">
        <v>25198</v>
      </c>
      <c r="E28" s="80">
        <v>25551</v>
      </c>
      <c r="F28" s="81">
        <v>35527.68</v>
      </c>
      <c r="G28" s="82">
        <v>33668.370000000003</v>
      </c>
      <c r="H28" s="55">
        <v>29500.62</v>
      </c>
      <c r="I28" s="166">
        <v>29500</v>
      </c>
      <c r="J28" s="127"/>
      <c r="N28" s="128">
        <f t="shared" si="0"/>
        <v>29500</v>
      </c>
    </row>
    <row r="29" spans="1:14" ht="15.75" thickBot="1" x14ac:dyDescent="0.3">
      <c r="C29" s="78"/>
      <c r="D29" s="79"/>
      <c r="E29" s="80"/>
      <c r="F29" s="81"/>
      <c r="G29" s="82"/>
      <c r="I29" s="166"/>
      <c r="J29" s="127"/>
      <c r="N29" s="128"/>
    </row>
    <row r="30" spans="1:14" ht="15.75" thickBot="1" x14ac:dyDescent="0.3">
      <c r="B30" s="126" t="s">
        <v>141</v>
      </c>
      <c r="C30" s="83">
        <f t="shared" ref="C30:J30" si="1">SUM(C3:C29)</f>
        <v>1067605</v>
      </c>
      <c r="D30" s="83">
        <f t="shared" si="1"/>
        <v>1121423</v>
      </c>
      <c r="E30" s="83">
        <f t="shared" si="1"/>
        <v>1254689</v>
      </c>
      <c r="F30" s="83">
        <f t="shared" si="1"/>
        <v>1308728.5900000001</v>
      </c>
      <c r="G30" s="83">
        <f t="shared" si="1"/>
        <v>2055622.6600000001</v>
      </c>
      <c r="H30" s="89">
        <f t="shared" si="1"/>
        <v>2633152.7499999995</v>
      </c>
      <c r="I30" s="84">
        <f t="shared" si="1"/>
        <v>2167035.29</v>
      </c>
      <c r="J30" s="135">
        <f t="shared" si="1"/>
        <v>1445646</v>
      </c>
      <c r="K30" s="89"/>
      <c r="L30" s="89">
        <f>SUM(L3:L29)</f>
        <v>-2515351</v>
      </c>
      <c r="M30" s="89">
        <f>SUM(M3:M29)</f>
        <v>-3085.59</v>
      </c>
      <c r="N30" s="134">
        <f t="shared" si="0"/>
        <v>1094244.7</v>
      </c>
    </row>
    <row r="31" spans="1:14" ht="15.75" thickTop="1" x14ac:dyDescent="0.25">
      <c r="B31" s="126"/>
      <c r="C31" s="78"/>
      <c r="D31" s="105"/>
      <c r="F31" s="110"/>
      <c r="G31" s="110"/>
      <c r="I31" s="166"/>
      <c r="J31" s="127"/>
      <c r="N31" s="128"/>
    </row>
    <row r="32" spans="1:14" x14ac:dyDescent="0.25">
      <c r="A32" s="126" t="s">
        <v>140</v>
      </c>
      <c r="C32" s="78"/>
      <c r="D32" s="79"/>
      <c r="E32" s="80"/>
      <c r="F32" s="81"/>
      <c r="G32" s="82"/>
      <c r="I32" s="166"/>
      <c r="J32" s="127"/>
      <c r="N32" s="128"/>
    </row>
    <row r="33" spans="1:14" x14ac:dyDescent="0.25">
      <c r="A33" s="55">
        <v>25</v>
      </c>
      <c r="B33" s="55" t="s">
        <v>77</v>
      </c>
      <c r="C33" s="78">
        <v>342884</v>
      </c>
      <c r="D33" s="79">
        <v>459415</v>
      </c>
      <c r="E33" s="80">
        <v>520036</v>
      </c>
      <c r="F33" s="81">
        <v>582217</v>
      </c>
      <c r="G33" s="82">
        <v>430780.63</v>
      </c>
      <c r="H33" s="55">
        <v>255419.34</v>
      </c>
      <c r="I33" s="166">
        <v>266180</v>
      </c>
      <c r="J33" s="127">
        <v>113750</v>
      </c>
      <c r="L33" s="55">
        <v>-101062.32</v>
      </c>
      <c r="N33" s="128">
        <f t="shared" si="0"/>
        <v>278867.68</v>
      </c>
    </row>
    <row r="34" spans="1:14" x14ac:dyDescent="0.25">
      <c r="A34" s="55">
        <v>30</v>
      </c>
      <c r="B34" s="55" t="s">
        <v>171</v>
      </c>
      <c r="C34" s="78"/>
      <c r="D34" s="79"/>
      <c r="E34" s="80"/>
      <c r="F34" s="81"/>
      <c r="G34" s="82"/>
      <c r="I34" s="166"/>
      <c r="J34" s="127"/>
      <c r="N34" s="128"/>
    </row>
    <row r="35" spans="1:14" x14ac:dyDescent="0.25">
      <c r="B35" s="55" t="s">
        <v>172</v>
      </c>
      <c r="C35" s="78">
        <v>0</v>
      </c>
      <c r="D35" s="79">
        <v>0</v>
      </c>
      <c r="E35" s="80">
        <v>0</v>
      </c>
      <c r="F35" s="81">
        <v>0</v>
      </c>
      <c r="G35" s="82">
        <v>0</v>
      </c>
      <c r="H35" s="55">
        <v>6364.41</v>
      </c>
      <c r="I35" s="166">
        <v>3558</v>
      </c>
      <c r="J35" s="127"/>
      <c r="K35" s="55">
        <v>14174.29</v>
      </c>
      <c r="L35" s="55">
        <v>-5000</v>
      </c>
      <c r="N35" s="128">
        <f t="shared" si="0"/>
        <v>12732.29</v>
      </c>
    </row>
    <row r="36" spans="1:14" x14ac:dyDescent="0.25">
      <c r="B36" s="55" t="s">
        <v>173</v>
      </c>
      <c r="C36" s="78">
        <v>25253.68</v>
      </c>
      <c r="D36" s="79">
        <v>24421.61</v>
      </c>
      <c r="E36" s="80">
        <v>24659.759999999998</v>
      </c>
      <c r="F36" s="81">
        <v>24898.5</v>
      </c>
      <c r="G36" s="82">
        <v>24945.17</v>
      </c>
      <c r="H36" s="55">
        <v>24992.83</v>
      </c>
      <c r="I36" s="166">
        <v>25450</v>
      </c>
      <c r="J36" s="127"/>
      <c r="N36" s="128">
        <f t="shared" si="0"/>
        <v>25450</v>
      </c>
    </row>
    <row r="37" spans="1:14" x14ac:dyDescent="0.25">
      <c r="B37" s="55" t="s">
        <v>174</v>
      </c>
      <c r="C37" s="78">
        <v>3101.11</v>
      </c>
      <c r="D37" s="79">
        <v>3122.57</v>
      </c>
      <c r="E37" s="80">
        <v>3153.1</v>
      </c>
      <c r="F37" s="81">
        <v>3183.62</v>
      </c>
      <c r="G37" s="82">
        <v>3189.58</v>
      </c>
      <c r="H37" s="55">
        <v>3195.67</v>
      </c>
      <c r="I37" s="166">
        <v>3255</v>
      </c>
      <c r="J37" s="127"/>
      <c r="N37" s="128">
        <f t="shared" si="0"/>
        <v>3255</v>
      </c>
    </row>
    <row r="38" spans="1:14" x14ac:dyDescent="0.25">
      <c r="B38" s="55" t="s">
        <v>175</v>
      </c>
      <c r="C38" s="78">
        <v>3354.46</v>
      </c>
      <c r="D38" s="79">
        <v>3377.73</v>
      </c>
      <c r="E38" s="80">
        <v>3410.64</v>
      </c>
      <c r="F38" s="81">
        <v>3443.67</v>
      </c>
      <c r="G38" s="82">
        <v>3450.11</v>
      </c>
      <c r="H38" s="55">
        <v>3456.69</v>
      </c>
      <c r="I38" s="166">
        <v>3519</v>
      </c>
      <c r="J38" s="127"/>
      <c r="N38" s="128">
        <f t="shared" si="0"/>
        <v>3519</v>
      </c>
    </row>
    <row r="39" spans="1:14" x14ac:dyDescent="0.25">
      <c r="B39" s="55" t="s">
        <v>177</v>
      </c>
      <c r="C39" s="78">
        <v>0</v>
      </c>
      <c r="D39" s="79">
        <v>0</v>
      </c>
      <c r="E39" s="80">
        <v>500</v>
      </c>
      <c r="F39" s="81">
        <v>501.82</v>
      </c>
      <c r="G39" s="82">
        <v>503.94</v>
      </c>
      <c r="H39" s="55">
        <v>1508.83</v>
      </c>
      <c r="I39" s="166">
        <v>394.69</v>
      </c>
      <c r="J39" s="127"/>
      <c r="N39" s="128">
        <f t="shared" si="0"/>
        <v>394.69</v>
      </c>
    </row>
    <row r="40" spans="1:14" x14ac:dyDescent="0.25">
      <c r="B40" s="55" t="s">
        <v>176</v>
      </c>
      <c r="C40" s="78">
        <v>0</v>
      </c>
      <c r="D40" s="79">
        <v>0</v>
      </c>
      <c r="E40" s="80">
        <v>0</v>
      </c>
      <c r="F40" s="81">
        <v>0</v>
      </c>
      <c r="G40" s="82">
        <v>0</v>
      </c>
      <c r="H40" s="55">
        <v>4350.47</v>
      </c>
      <c r="I40" s="166">
        <v>6626</v>
      </c>
      <c r="J40" s="127"/>
      <c r="N40" s="128">
        <f t="shared" si="0"/>
        <v>6626</v>
      </c>
    </row>
    <row r="41" spans="1:14" x14ac:dyDescent="0.25">
      <c r="A41" s="55">
        <v>44</v>
      </c>
      <c r="B41" s="138" t="s">
        <v>219</v>
      </c>
      <c r="C41" s="78">
        <v>3119</v>
      </c>
      <c r="D41" s="79">
        <v>2770</v>
      </c>
      <c r="E41" s="80">
        <v>2215</v>
      </c>
      <c r="F41" s="81">
        <v>2796.74</v>
      </c>
      <c r="G41" s="82">
        <v>2285.8200000000002</v>
      </c>
      <c r="H41" s="55">
        <v>3285.44</v>
      </c>
      <c r="I41" s="166">
        <v>3054</v>
      </c>
      <c r="J41" s="127"/>
      <c r="M41" s="55">
        <v>-3054</v>
      </c>
      <c r="N41" s="128">
        <f t="shared" si="0"/>
        <v>0</v>
      </c>
    </row>
    <row r="42" spans="1:14" x14ac:dyDescent="0.25">
      <c r="A42" s="55">
        <v>45</v>
      </c>
      <c r="B42" s="55" t="s">
        <v>20</v>
      </c>
      <c r="C42" s="78">
        <v>7357</v>
      </c>
      <c r="D42" s="79">
        <v>10680</v>
      </c>
      <c r="E42" s="80">
        <v>12103</v>
      </c>
      <c r="F42" s="81">
        <v>11014.71</v>
      </c>
      <c r="G42" s="82">
        <v>10583.36</v>
      </c>
      <c r="H42" s="55">
        <v>10739.96</v>
      </c>
      <c r="I42" s="166">
        <v>6061</v>
      </c>
      <c r="J42" s="127"/>
      <c r="N42" s="128">
        <f t="shared" si="0"/>
        <v>6061</v>
      </c>
    </row>
    <row r="43" spans="1:14" x14ac:dyDescent="0.25">
      <c r="A43" s="55">
        <v>68</v>
      </c>
      <c r="B43" s="55" t="s">
        <v>18</v>
      </c>
      <c r="C43" s="78">
        <v>309</v>
      </c>
      <c r="D43" s="79">
        <v>310</v>
      </c>
      <c r="E43" s="80">
        <v>330</v>
      </c>
      <c r="F43" s="81">
        <v>330</v>
      </c>
      <c r="G43" s="82">
        <v>330.27</v>
      </c>
      <c r="H43" s="55">
        <v>349.34</v>
      </c>
      <c r="I43" s="166">
        <v>350.61</v>
      </c>
      <c r="J43" s="127"/>
      <c r="N43" s="128">
        <f t="shared" si="0"/>
        <v>350.61</v>
      </c>
    </row>
    <row r="44" spans="1:14" ht="15.75" thickBot="1" x14ac:dyDescent="0.3">
      <c r="A44" s="55">
        <v>70</v>
      </c>
      <c r="B44" s="55" t="s">
        <v>26</v>
      </c>
      <c r="C44" s="78">
        <v>147664</v>
      </c>
      <c r="D44" s="79">
        <v>153803</v>
      </c>
      <c r="E44" s="80">
        <v>160847</v>
      </c>
      <c r="F44" s="81">
        <v>166264</v>
      </c>
      <c r="G44" s="82">
        <v>164351</v>
      </c>
      <c r="H44" s="55">
        <v>171515.46</v>
      </c>
      <c r="I44" s="166">
        <v>151870.17000000001</v>
      </c>
      <c r="J44" s="127"/>
      <c r="N44" s="128">
        <f t="shared" si="0"/>
        <v>151870.17000000001</v>
      </c>
    </row>
    <row r="45" spans="1:14" ht="15.75" thickBot="1" x14ac:dyDescent="0.3">
      <c r="B45" s="126" t="s">
        <v>142</v>
      </c>
      <c r="C45" s="84">
        <f t="shared" ref="C45:M45" si="2">SUM(C33:C44)</f>
        <v>533042.25</v>
      </c>
      <c r="D45" s="86">
        <f t="shared" si="2"/>
        <v>657899.90999999992</v>
      </c>
      <c r="E45" s="87">
        <f t="shared" si="2"/>
        <v>727254.5</v>
      </c>
      <c r="F45" s="85">
        <f t="shared" si="2"/>
        <v>794650.05999999994</v>
      </c>
      <c r="G45" s="83">
        <f t="shared" si="2"/>
        <v>640419.88</v>
      </c>
      <c r="H45" s="97">
        <f t="shared" si="2"/>
        <v>485178.44000000006</v>
      </c>
      <c r="I45" s="167">
        <f t="shared" si="2"/>
        <v>470318.47</v>
      </c>
      <c r="J45" s="84">
        <f t="shared" si="2"/>
        <v>113750</v>
      </c>
      <c r="K45" s="89"/>
      <c r="L45" s="89">
        <f t="shared" si="2"/>
        <v>-106062.32</v>
      </c>
      <c r="M45" s="89">
        <f t="shared" si="2"/>
        <v>-3054</v>
      </c>
      <c r="N45" s="134">
        <f t="shared" si="0"/>
        <v>474952.14999999997</v>
      </c>
    </row>
    <row r="46" spans="1:14" ht="15.75" thickTop="1" x14ac:dyDescent="0.25"/>
  </sheetData>
  <mergeCells count="1">
    <mergeCell ref="J1:N1"/>
  </mergeCells>
  <phoneticPr fontId="8" type="noConversion"/>
  <pageMargins left="0.7" right="0.7" top="0.75" bottom="0.75" header="0.3" footer="0.3"/>
  <pageSetup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E120A-FAC8-429C-9607-1D9D3DFC627F}">
  <dimension ref="A1:O69"/>
  <sheetViews>
    <sheetView view="pageBreakPreview" zoomScale="60" zoomScaleNormal="100" workbookViewId="0">
      <selection activeCell="L63" sqref="L63"/>
    </sheetView>
  </sheetViews>
  <sheetFormatPr defaultRowHeight="15.75" x14ac:dyDescent="0.25"/>
  <cols>
    <col min="1" max="1" width="4.28515625" style="4" customWidth="1"/>
    <col min="2" max="2" width="6" style="4" customWidth="1"/>
    <col min="3" max="3" width="9.140625" style="4"/>
    <col min="4" max="4" width="30.85546875" style="4" customWidth="1"/>
    <col min="5" max="5" width="4.7109375" style="4" customWidth="1"/>
    <col min="6" max="6" width="17.140625" style="51" customWidth="1"/>
    <col min="7" max="7" width="3.7109375" style="51" customWidth="1"/>
    <col min="8" max="8" width="15.28515625" style="51" customWidth="1"/>
    <col min="9" max="9" width="5.7109375" style="4" customWidth="1"/>
    <col min="10" max="10" width="15" style="4" customWidth="1"/>
    <col min="11" max="11" width="3.85546875" style="4" customWidth="1"/>
    <col min="12" max="12" width="14.42578125" style="4" customWidth="1"/>
    <col min="13" max="13" width="13.85546875" style="51" customWidth="1"/>
    <col min="14" max="14" width="10.28515625" style="4" customWidth="1"/>
    <col min="15" max="18" width="9.140625" style="4"/>
    <col min="19" max="19" width="16.5703125" style="4" customWidth="1"/>
    <col min="20" max="256" width="9.140625" style="4"/>
    <col min="257" max="257" width="4.28515625" style="4" customWidth="1"/>
    <col min="258" max="258" width="6" style="4" customWidth="1"/>
    <col min="259" max="259" width="9.140625" style="4"/>
    <col min="260" max="260" width="30.85546875" style="4" customWidth="1"/>
    <col min="261" max="261" width="4.7109375" style="4" customWidth="1"/>
    <col min="262" max="262" width="17.140625" style="4" customWidth="1"/>
    <col min="263" max="263" width="3.7109375" style="4" customWidth="1"/>
    <col min="264" max="264" width="15.28515625" style="4" customWidth="1"/>
    <col min="265" max="265" width="5.7109375" style="4" customWidth="1"/>
    <col min="266" max="266" width="15" style="4" customWidth="1"/>
    <col min="267" max="267" width="3.85546875" style="4" customWidth="1"/>
    <col min="268" max="268" width="14.42578125" style="4" customWidth="1"/>
    <col min="269" max="269" width="13.85546875" style="4" customWidth="1"/>
    <col min="270" max="270" width="10.28515625" style="4" customWidth="1"/>
    <col min="271" max="512" width="9.140625" style="4"/>
    <col min="513" max="513" width="4.28515625" style="4" customWidth="1"/>
    <col min="514" max="514" width="6" style="4" customWidth="1"/>
    <col min="515" max="515" width="9.140625" style="4"/>
    <col min="516" max="516" width="30.85546875" style="4" customWidth="1"/>
    <col min="517" max="517" width="4.7109375" style="4" customWidth="1"/>
    <col min="518" max="518" width="17.140625" style="4" customWidth="1"/>
    <col min="519" max="519" width="3.7109375" style="4" customWidth="1"/>
    <col min="520" max="520" width="15.28515625" style="4" customWidth="1"/>
    <col min="521" max="521" width="5.7109375" style="4" customWidth="1"/>
    <col min="522" max="522" width="15" style="4" customWidth="1"/>
    <col min="523" max="523" width="3.85546875" style="4" customWidth="1"/>
    <col min="524" max="524" width="14.42578125" style="4" customWidth="1"/>
    <col min="525" max="525" width="13.85546875" style="4" customWidth="1"/>
    <col min="526" max="526" width="10.28515625" style="4" customWidth="1"/>
    <col min="527" max="768" width="9.140625" style="4"/>
    <col min="769" max="769" width="4.28515625" style="4" customWidth="1"/>
    <col min="770" max="770" width="6" style="4" customWidth="1"/>
    <col min="771" max="771" width="9.140625" style="4"/>
    <col min="772" max="772" width="30.85546875" style="4" customWidth="1"/>
    <col min="773" max="773" width="4.7109375" style="4" customWidth="1"/>
    <col min="774" max="774" width="17.140625" style="4" customWidth="1"/>
    <col min="775" max="775" width="3.7109375" style="4" customWidth="1"/>
    <col min="776" max="776" width="15.28515625" style="4" customWidth="1"/>
    <col min="777" max="777" width="5.7109375" style="4" customWidth="1"/>
    <col min="778" max="778" width="15" style="4" customWidth="1"/>
    <col min="779" max="779" width="3.85546875" style="4" customWidth="1"/>
    <col min="780" max="780" width="14.42578125" style="4" customWidth="1"/>
    <col min="781" max="781" width="13.85546875" style="4" customWidth="1"/>
    <col min="782" max="782" width="10.28515625" style="4" customWidth="1"/>
    <col min="783" max="1024" width="9.140625" style="4"/>
    <col min="1025" max="1025" width="4.28515625" style="4" customWidth="1"/>
    <col min="1026" max="1026" width="6" style="4" customWidth="1"/>
    <col min="1027" max="1027" width="9.140625" style="4"/>
    <col min="1028" max="1028" width="30.85546875" style="4" customWidth="1"/>
    <col min="1029" max="1029" width="4.7109375" style="4" customWidth="1"/>
    <col min="1030" max="1030" width="17.140625" style="4" customWidth="1"/>
    <col min="1031" max="1031" width="3.7109375" style="4" customWidth="1"/>
    <col min="1032" max="1032" width="15.28515625" style="4" customWidth="1"/>
    <col min="1033" max="1033" width="5.7109375" style="4" customWidth="1"/>
    <col min="1034" max="1034" width="15" style="4" customWidth="1"/>
    <col min="1035" max="1035" width="3.85546875" style="4" customWidth="1"/>
    <col min="1036" max="1036" width="14.42578125" style="4" customWidth="1"/>
    <col min="1037" max="1037" width="13.85546875" style="4" customWidth="1"/>
    <col min="1038" max="1038" width="10.28515625" style="4" customWidth="1"/>
    <col min="1039" max="1280" width="9.140625" style="4"/>
    <col min="1281" max="1281" width="4.28515625" style="4" customWidth="1"/>
    <col min="1282" max="1282" width="6" style="4" customWidth="1"/>
    <col min="1283" max="1283" width="9.140625" style="4"/>
    <col min="1284" max="1284" width="30.85546875" style="4" customWidth="1"/>
    <col min="1285" max="1285" width="4.7109375" style="4" customWidth="1"/>
    <col min="1286" max="1286" width="17.140625" style="4" customWidth="1"/>
    <col min="1287" max="1287" width="3.7109375" style="4" customWidth="1"/>
    <col min="1288" max="1288" width="15.28515625" style="4" customWidth="1"/>
    <col min="1289" max="1289" width="5.7109375" style="4" customWidth="1"/>
    <col min="1290" max="1290" width="15" style="4" customWidth="1"/>
    <col min="1291" max="1291" width="3.85546875" style="4" customWidth="1"/>
    <col min="1292" max="1292" width="14.42578125" style="4" customWidth="1"/>
    <col min="1293" max="1293" width="13.85546875" style="4" customWidth="1"/>
    <col min="1294" max="1294" width="10.28515625" style="4" customWidth="1"/>
    <col min="1295" max="1536" width="9.140625" style="4"/>
    <col min="1537" max="1537" width="4.28515625" style="4" customWidth="1"/>
    <col min="1538" max="1538" width="6" style="4" customWidth="1"/>
    <col min="1539" max="1539" width="9.140625" style="4"/>
    <col min="1540" max="1540" width="30.85546875" style="4" customWidth="1"/>
    <col min="1541" max="1541" width="4.7109375" style="4" customWidth="1"/>
    <col min="1542" max="1542" width="17.140625" style="4" customWidth="1"/>
    <col min="1543" max="1543" width="3.7109375" style="4" customWidth="1"/>
    <col min="1544" max="1544" width="15.28515625" style="4" customWidth="1"/>
    <col min="1545" max="1545" width="5.7109375" style="4" customWidth="1"/>
    <col min="1546" max="1546" width="15" style="4" customWidth="1"/>
    <col min="1547" max="1547" width="3.85546875" style="4" customWidth="1"/>
    <col min="1548" max="1548" width="14.42578125" style="4" customWidth="1"/>
    <col min="1549" max="1549" width="13.85546875" style="4" customWidth="1"/>
    <col min="1550" max="1550" width="10.28515625" style="4" customWidth="1"/>
    <col min="1551" max="1792" width="9.140625" style="4"/>
    <col min="1793" max="1793" width="4.28515625" style="4" customWidth="1"/>
    <col min="1794" max="1794" width="6" style="4" customWidth="1"/>
    <col min="1795" max="1795" width="9.140625" style="4"/>
    <col min="1796" max="1796" width="30.85546875" style="4" customWidth="1"/>
    <col min="1797" max="1797" width="4.7109375" style="4" customWidth="1"/>
    <col min="1798" max="1798" width="17.140625" style="4" customWidth="1"/>
    <col min="1799" max="1799" width="3.7109375" style="4" customWidth="1"/>
    <col min="1800" max="1800" width="15.28515625" style="4" customWidth="1"/>
    <col min="1801" max="1801" width="5.7109375" style="4" customWidth="1"/>
    <col min="1802" max="1802" width="15" style="4" customWidth="1"/>
    <col min="1803" max="1803" width="3.85546875" style="4" customWidth="1"/>
    <col min="1804" max="1804" width="14.42578125" style="4" customWidth="1"/>
    <col min="1805" max="1805" width="13.85546875" style="4" customWidth="1"/>
    <col min="1806" max="1806" width="10.28515625" style="4" customWidth="1"/>
    <col min="1807" max="2048" width="9.140625" style="4"/>
    <col min="2049" max="2049" width="4.28515625" style="4" customWidth="1"/>
    <col min="2050" max="2050" width="6" style="4" customWidth="1"/>
    <col min="2051" max="2051" width="9.140625" style="4"/>
    <col min="2052" max="2052" width="30.85546875" style="4" customWidth="1"/>
    <col min="2053" max="2053" width="4.7109375" style="4" customWidth="1"/>
    <col min="2054" max="2054" width="17.140625" style="4" customWidth="1"/>
    <col min="2055" max="2055" width="3.7109375" style="4" customWidth="1"/>
    <col min="2056" max="2056" width="15.28515625" style="4" customWidth="1"/>
    <col min="2057" max="2057" width="5.7109375" style="4" customWidth="1"/>
    <col min="2058" max="2058" width="15" style="4" customWidth="1"/>
    <col min="2059" max="2059" width="3.85546875" style="4" customWidth="1"/>
    <col min="2060" max="2060" width="14.42578125" style="4" customWidth="1"/>
    <col min="2061" max="2061" width="13.85546875" style="4" customWidth="1"/>
    <col min="2062" max="2062" width="10.28515625" style="4" customWidth="1"/>
    <col min="2063" max="2304" width="9.140625" style="4"/>
    <col min="2305" max="2305" width="4.28515625" style="4" customWidth="1"/>
    <col min="2306" max="2306" width="6" style="4" customWidth="1"/>
    <col min="2307" max="2307" width="9.140625" style="4"/>
    <col min="2308" max="2308" width="30.85546875" style="4" customWidth="1"/>
    <col min="2309" max="2309" width="4.7109375" style="4" customWidth="1"/>
    <col min="2310" max="2310" width="17.140625" style="4" customWidth="1"/>
    <col min="2311" max="2311" width="3.7109375" style="4" customWidth="1"/>
    <col min="2312" max="2312" width="15.28515625" style="4" customWidth="1"/>
    <col min="2313" max="2313" width="5.7109375" style="4" customWidth="1"/>
    <col min="2314" max="2314" width="15" style="4" customWidth="1"/>
    <col min="2315" max="2315" width="3.85546875" style="4" customWidth="1"/>
    <col min="2316" max="2316" width="14.42578125" style="4" customWidth="1"/>
    <col min="2317" max="2317" width="13.85546875" style="4" customWidth="1"/>
    <col min="2318" max="2318" width="10.28515625" style="4" customWidth="1"/>
    <col min="2319" max="2560" width="9.140625" style="4"/>
    <col min="2561" max="2561" width="4.28515625" style="4" customWidth="1"/>
    <col min="2562" max="2562" width="6" style="4" customWidth="1"/>
    <col min="2563" max="2563" width="9.140625" style="4"/>
    <col min="2564" max="2564" width="30.85546875" style="4" customWidth="1"/>
    <col min="2565" max="2565" width="4.7109375" style="4" customWidth="1"/>
    <col min="2566" max="2566" width="17.140625" style="4" customWidth="1"/>
    <col min="2567" max="2567" width="3.7109375" style="4" customWidth="1"/>
    <col min="2568" max="2568" width="15.28515625" style="4" customWidth="1"/>
    <col min="2569" max="2569" width="5.7109375" style="4" customWidth="1"/>
    <col min="2570" max="2570" width="15" style="4" customWidth="1"/>
    <col min="2571" max="2571" width="3.85546875" style="4" customWidth="1"/>
    <col min="2572" max="2572" width="14.42578125" style="4" customWidth="1"/>
    <col min="2573" max="2573" width="13.85546875" style="4" customWidth="1"/>
    <col min="2574" max="2574" width="10.28515625" style="4" customWidth="1"/>
    <col min="2575" max="2816" width="9.140625" style="4"/>
    <col min="2817" max="2817" width="4.28515625" style="4" customWidth="1"/>
    <col min="2818" max="2818" width="6" style="4" customWidth="1"/>
    <col min="2819" max="2819" width="9.140625" style="4"/>
    <col min="2820" max="2820" width="30.85546875" style="4" customWidth="1"/>
    <col min="2821" max="2821" width="4.7109375" style="4" customWidth="1"/>
    <col min="2822" max="2822" width="17.140625" style="4" customWidth="1"/>
    <col min="2823" max="2823" width="3.7109375" style="4" customWidth="1"/>
    <col min="2824" max="2824" width="15.28515625" style="4" customWidth="1"/>
    <col min="2825" max="2825" width="5.7109375" style="4" customWidth="1"/>
    <col min="2826" max="2826" width="15" style="4" customWidth="1"/>
    <col min="2827" max="2827" width="3.85546875" style="4" customWidth="1"/>
    <col min="2828" max="2828" width="14.42578125" style="4" customWidth="1"/>
    <col min="2829" max="2829" width="13.85546875" style="4" customWidth="1"/>
    <col min="2830" max="2830" width="10.28515625" style="4" customWidth="1"/>
    <col min="2831" max="3072" width="9.140625" style="4"/>
    <col min="3073" max="3073" width="4.28515625" style="4" customWidth="1"/>
    <col min="3074" max="3074" width="6" style="4" customWidth="1"/>
    <col min="3075" max="3075" width="9.140625" style="4"/>
    <col min="3076" max="3076" width="30.85546875" style="4" customWidth="1"/>
    <col min="3077" max="3077" width="4.7109375" style="4" customWidth="1"/>
    <col min="3078" max="3078" width="17.140625" style="4" customWidth="1"/>
    <col min="3079" max="3079" width="3.7109375" style="4" customWidth="1"/>
    <col min="3080" max="3080" width="15.28515625" style="4" customWidth="1"/>
    <col min="3081" max="3081" width="5.7109375" style="4" customWidth="1"/>
    <col min="3082" max="3082" width="15" style="4" customWidth="1"/>
    <col min="3083" max="3083" width="3.85546875" style="4" customWidth="1"/>
    <col min="3084" max="3084" width="14.42578125" style="4" customWidth="1"/>
    <col min="3085" max="3085" width="13.85546875" style="4" customWidth="1"/>
    <col min="3086" max="3086" width="10.28515625" style="4" customWidth="1"/>
    <col min="3087" max="3328" width="9.140625" style="4"/>
    <col min="3329" max="3329" width="4.28515625" style="4" customWidth="1"/>
    <col min="3330" max="3330" width="6" style="4" customWidth="1"/>
    <col min="3331" max="3331" width="9.140625" style="4"/>
    <col min="3332" max="3332" width="30.85546875" style="4" customWidth="1"/>
    <col min="3333" max="3333" width="4.7109375" style="4" customWidth="1"/>
    <col min="3334" max="3334" width="17.140625" style="4" customWidth="1"/>
    <col min="3335" max="3335" width="3.7109375" style="4" customWidth="1"/>
    <col min="3336" max="3336" width="15.28515625" style="4" customWidth="1"/>
    <col min="3337" max="3337" width="5.7109375" style="4" customWidth="1"/>
    <col min="3338" max="3338" width="15" style="4" customWidth="1"/>
    <col min="3339" max="3339" width="3.85546875" style="4" customWidth="1"/>
    <col min="3340" max="3340" width="14.42578125" style="4" customWidth="1"/>
    <col min="3341" max="3341" width="13.85546875" style="4" customWidth="1"/>
    <col min="3342" max="3342" width="10.28515625" style="4" customWidth="1"/>
    <col min="3343" max="3584" width="9.140625" style="4"/>
    <col min="3585" max="3585" width="4.28515625" style="4" customWidth="1"/>
    <col min="3586" max="3586" width="6" style="4" customWidth="1"/>
    <col min="3587" max="3587" width="9.140625" style="4"/>
    <col min="3588" max="3588" width="30.85546875" style="4" customWidth="1"/>
    <col min="3589" max="3589" width="4.7109375" style="4" customWidth="1"/>
    <col min="3590" max="3590" width="17.140625" style="4" customWidth="1"/>
    <col min="3591" max="3591" width="3.7109375" style="4" customWidth="1"/>
    <col min="3592" max="3592" width="15.28515625" style="4" customWidth="1"/>
    <col min="3593" max="3593" width="5.7109375" style="4" customWidth="1"/>
    <col min="3594" max="3594" width="15" style="4" customWidth="1"/>
    <col min="3595" max="3595" width="3.85546875" style="4" customWidth="1"/>
    <col min="3596" max="3596" width="14.42578125" style="4" customWidth="1"/>
    <col min="3597" max="3597" width="13.85546875" style="4" customWidth="1"/>
    <col min="3598" max="3598" width="10.28515625" style="4" customWidth="1"/>
    <col min="3599" max="3840" width="9.140625" style="4"/>
    <col min="3841" max="3841" width="4.28515625" style="4" customWidth="1"/>
    <col min="3842" max="3842" width="6" style="4" customWidth="1"/>
    <col min="3843" max="3843" width="9.140625" style="4"/>
    <col min="3844" max="3844" width="30.85546875" style="4" customWidth="1"/>
    <col min="3845" max="3845" width="4.7109375" style="4" customWidth="1"/>
    <col min="3846" max="3846" width="17.140625" style="4" customWidth="1"/>
    <col min="3847" max="3847" width="3.7109375" style="4" customWidth="1"/>
    <col min="3848" max="3848" width="15.28515625" style="4" customWidth="1"/>
    <col min="3849" max="3849" width="5.7109375" style="4" customWidth="1"/>
    <col min="3850" max="3850" width="15" style="4" customWidth="1"/>
    <col min="3851" max="3851" width="3.85546875" style="4" customWidth="1"/>
    <col min="3852" max="3852" width="14.42578125" style="4" customWidth="1"/>
    <col min="3853" max="3853" width="13.85546875" style="4" customWidth="1"/>
    <col min="3854" max="3854" width="10.28515625" style="4" customWidth="1"/>
    <col min="3855" max="4096" width="9.140625" style="4"/>
    <col min="4097" max="4097" width="4.28515625" style="4" customWidth="1"/>
    <col min="4098" max="4098" width="6" style="4" customWidth="1"/>
    <col min="4099" max="4099" width="9.140625" style="4"/>
    <col min="4100" max="4100" width="30.85546875" style="4" customWidth="1"/>
    <col min="4101" max="4101" width="4.7109375" style="4" customWidth="1"/>
    <col min="4102" max="4102" width="17.140625" style="4" customWidth="1"/>
    <col min="4103" max="4103" width="3.7109375" style="4" customWidth="1"/>
    <col min="4104" max="4104" width="15.28515625" style="4" customWidth="1"/>
    <col min="4105" max="4105" width="5.7109375" style="4" customWidth="1"/>
    <col min="4106" max="4106" width="15" style="4" customWidth="1"/>
    <col min="4107" max="4107" width="3.85546875" style="4" customWidth="1"/>
    <col min="4108" max="4108" width="14.42578125" style="4" customWidth="1"/>
    <col min="4109" max="4109" width="13.85546875" style="4" customWidth="1"/>
    <col min="4110" max="4110" width="10.28515625" style="4" customWidth="1"/>
    <col min="4111" max="4352" width="9.140625" style="4"/>
    <col min="4353" max="4353" width="4.28515625" style="4" customWidth="1"/>
    <col min="4354" max="4354" width="6" style="4" customWidth="1"/>
    <col min="4355" max="4355" width="9.140625" style="4"/>
    <col min="4356" max="4356" width="30.85546875" style="4" customWidth="1"/>
    <col min="4357" max="4357" width="4.7109375" style="4" customWidth="1"/>
    <col min="4358" max="4358" width="17.140625" style="4" customWidth="1"/>
    <col min="4359" max="4359" width="3.7109375" style="4" customWidth="1"/>
    <col min="4360" max="4360" width="15.28515625" style="4" customWidth="1"/>
    <col min="4361" max="4361" width="5.7109375" style="4" customWidth="1"/>
    <col min="4362" max="4362" width="15" style="4" customWidth="1"/>
    <col min="4363" max="4363" width="3.85546875" style="4" customWidth="1"/>
    <col min="4364" max="4364" width="14.42578125" style="4" customWidth="1"/>
    <col min="4365" max="4365" width="13.85546875" style="4" customWidth="1"/>
    <col min="4366" max="4366" width="10.28515625" style="4" customWidth="1"/>
    <col min="4367" max="4608" width="9.140625" style="4"/>
    <col min="4609" max="4609" width="4.28515625" style="4" customWidth="1"/>
    <col min="4610" max="4610" width="6" style="4" customWidth="1"/>
    <col min="4611" max="4611" width="9.140625" style="4"/>
    <col min="4612" max="4612" width="30.85546875" style="4" customWidth="1"/>
    <col min="4613" max="4613" width="4.7109375" style="4" customWidth="1"/>
    <col min="4614" max="4614" width="17.140625" style="4" customWidth="1"/>
    <col min="4615" max="4615" width="3.7109375" style="4" customWidth="1"/>
    <col min="4616" max="4616" width="15.28515625" style="4" customWidth="1"/>
    <col min="4617" max="4617" width="5.7109375" style="4" customWidth="1"/>
    <col min="4618" max="4618" width="15" style="4" customWidth="1"/>
    <col min="4619" max="4619" width="3.85546875" style="4" customWidth="1"/>
    <col min="4620" max="4620" width="14.42578125" style="4" customWidth="1"/>
    <col min="4621" max="4621" width="13.85546875" style="4" customWidth="1"/>
    <col min="4622" max="4622" width="10.28515625" style="4" customWidth="1"/>
    <col min="4623" max="4864" width="9.140625" style="4"/>
    <col min="4865" max="4865" width="4.28515625" style="4" customWidth="1"/>
    <col min="4866" max="4866" width="6" style="4" customWidth="1"/>
    <col min="4867" max="4867" width="9.140625" style="4"/>
    <col min="4868" max="4868" width="30.85546875" style="4" customWidth="1"/>
    <col min="4869" max="4869" width="4.7109375" style="4" customWidth="1"/>
    <col min="4870" max="4870" width="17.140625" style="4" customWidth="1"/>
    <col min="4871" max="4871" width="3.7109375" style="4" customWidth="1"/>
    <col min="4872" max="4872" width="15.28515625" style="4" customWidth="1"/>
    <col min="4873" max="4873" width="5.7109375" style="4" customWidth="1"/>
    <col min="4874" max="4874" width="15" style="4" customWidth="1"/>
    <col min="4875" max="4875" width="3.85546875" style="4" customWidth="1"/>
    <col min="4876" max="4876" width="14.42578125" style="4" customWidth="1"/>
    <col min="4877" max="4877" width="13.85546875" style="4" customWidth="1"/>
    <col min="4878" max="4878" width="10.28515625" style="4" customWidth="1"/>
    <col min="4879" max="5120" width="9.140625" style="4"/>
    <col min="5121" max="5121" width="4.28515625" style="4" customWidth="1"/>
    <col min="5122" max="5122" width="6" style="4" customWidth="1"/>
    <col min="5123" max="5123" width="9.140625" style="4"/>
    <col min="5124" max="5124" width="30.85546875" style="4" customWidth="1"/>
    <col min="5125" max="5125" width="4.7109375" style="4" customWidth="1"/>
    <col min="5126" max="5126" width="17.140625" style="4" customWidth="1"/>
    <col min="5127" max="5127" width="3.7109375" style="4" customWidth="1"/>
    <col min="5128" max="5128" width="15.28515625" style="4" customWidth="1"/>
    <col min="5129" max="5129" width="5.7109375" style="4" customWidth="1"/>
    <col min="5130" max="5130" width="15" style="4" customWidth="1"/>
    <col min="5131" max="5131" width="3.85546875" style="4" customWidth="1"/>
    <col min="5132" max="5132" width="14.42578125" style="4" customWidth="1"/>
    <col min="5133" max="5133" width="13.85546875" style="4" customWidth="1"/>
    <col min="5134" max="5134" width="10.28515625" style="4" customWidth="1"/>
    <col min="5135" max="5376" width="9.140625" style="4"/>
    <col min="5377" max="5377" width="4.28515625" style="4" customWidth="1"/>
    <col min="5378" max="5378" width="6" style="4" customWidth="1"/>
    <col min="5379" max="5379" width="9.140625" style="4"/>
    <col min="5380" max="5380" width="30.85546875" style="4" customWidth="1"/>
    <col min="5381" max="5381" width="4.7109375" style="4" customWidth="1"/>
    <col min="5382" max="5382" width="17.140625" style="4" customWidth="1"/>
    <col min="5383" max="5383" width="3.7109375" style="4" customWidth="1"/>
    <col min="5384" max="5384" width="15.28515625" style="4" customWidth="1"/>
    <col min="5385" max="5385" width="5.7109375" style="4" customWidth="1"/>
    <col min="5386" max="5386" width="15" style="4" customWidth="1"/>
    <col min="5387" max="5387" width="3.85546875" style="4" customWidth="1"/>
    <col min="5388" max="5388" width="14.42578125" style="4" customWidth="1"/>
    <col min="5389" max="5389" width="13.85546875" style="4" customWidth="1"/>
    <col min="5390" max="5390" width="10.28515625" style="4" customWidth="1"/>
    <col min="5391" max="5632" width="9.140625" style="4"/>
    <col min="5633" max="5633" width="4.28515625" style="4" customWidth="1"/>
    <col min="5634" max="5634" width="6" style="4" customWidth="1"/>
    <col min="5635" max="5635" width="9.140625" style="4"/>
    <col min="5636" max="5636" width="30.85546875" style="4" customWidth="1"/>
    <col min="5637" max="5637" width="4.7109375" style="4" customWidth="1"/>
    <col min="5638" max="5638" width="17.140625" style="4" customWidth="1"/>
    <col min="5639" max="5639" width="3.7109375" style="4" customWidth="1"/>
    <col min="5640" max="5640" width="15.28515625" style="4" customWidth="1"/>
    <col min="5641" max="5641" width="5.7109375" style="4" customWidth="1"/>
    <col min="5642" max="5642" width="15" style="4" customWidth="1"/>
    <col min="5643" max="5643" width="3.85546875" style="4" customWidth="1"/>
    <col min="5644" max="5644" width="14.42578125" style="4" customWidth="1"/>
    <col min="5645" max="5645" width="13.85546875" style="4" customWidth="1"/>
    <col min="5646" max="5646" width="10.28515625" style="4" customWidth="1"/>
    <col min="5647" max="5888" width="9.140625" style="4"/>
    <col min="5889" max="5889" width="4.28515625" style="4" customWidth="1"/>
    <col min="5890" max="5890" width="6" style="4" customWidth="1"/>
    <col min="5891" max="5891" width="9.140625" style="4"/>
    <col min="5892" max="5892" width="30.85546875" style="4" customWidth="1"/>
    <col min="5893" max="5893" width="4.7109375" style="4" customWidth="1"/>
    <col min="5894" max="5894" width="17.140625" style="4" customWidth="1"/>
    <col min="5895" max="5895" width="3.7109375" style="4" customWidth="1"/>
    <col min="5896" max="5896" width="15.28515625" style="4" customWidth="1"/>
    <col min="5897" max="5897" width="5.7109375" style="4" customWidth="1"/>
    <col min="5898" max="5898" width="15" style="4" customWidth="1"/>
    <col min="5899" max="5899" width="3.85546875" style="4" customWidth="1"/>
    <col min="5900" max="5900" width="14.42578125" style="4" customWidth="1"/>
    <col min="5901" max="5901" width="13.85546875" style="4" customWidth="1"/>
    <col min="5902" max="5902" width="10.28515625" style="4" customWidth="1"/>
    <col min="5903" max="6144" width="9.140625" style="4"/>
    <col min="6145" max="6145" width="4.28515625" style="4" customWidth="1"/>
    <col min="6146" max="6146" width="6" style="4" customWidth="1"/>
    <col min="6147" max="6147" width="9.140625" style="4"/>
    <col min="6148" max="6148" width="30.85546875" style="4" customWidth="1"/>
    <col min="6149" max="6149" width="4.7109375" style="4" customWidth="1"/>
    <col min="6150" max="6150" width="17.140625" style="4" customWidth="1"/>
    <col min="6151" max="6151" width="3.7109375" style="4" customWidth="1"/>
    <col min="6152" max="6152" width="15.28515625" style="4" customWidth="1"/>
    <col min="6153" max="6153" width="5.7109375" style="4" customWidth="1"/>
    <col min="6154" max="6154" width="15" style="4" customWidth="1"/>
    <col min="6155" max="6155" width="3.85546875" style="4" customWidth="1"/>
    <col min="6156" max="6156" width="14.42578125" style="4" customWidth="1"/>
    <col min="6157" max="6157" width="13.85546875" style="4" customWidth="1"/>
    <col min="6158" max="6158" width="10.28515625" style="4" customWidth="1"/>
    <col min="6159" max="6400" width="9.140625" style="4"/>
    <col min="6401" max="6401" width="4.28515625" style="4" customWidth="1"/>
    <col min="6402" max="6402" width="6" style="4" customWidth="1"/>
    <col min="6403" max="6403" width="9.140625" style="4"/>
    <col min="6404" max="6404" width="30.85546875" style="4" customWidth="1"/>
    <col min="6405" max="6405" width="4.7109375" style="4" customWidth="1"/>
    <col min="6406" max="6406" width="17.140625" style="4" customWidth="1"/>
    <col min="6407" max="6407" width="3.7109375" style="4" customWidth="1"/>
    <col min="6408" max="6408" width="15.28515625" style="4" customWidth="1"/>
    <col min="6409" max="6409" width="5.7109375" style="4" customWidth="1"/>
    <col min="6410" max="6410" width="15" style="4" customWidth="1"/>
    <col min="6411" max="6411" width="3.85546875" style="4" customWidth="1"/>
    <col min="6412" max="6412" width="14.42578125" style="4" customWidth="1"/>
    <col min="6413" max="6413" width="13.85546875" style="4" customWidth="1"/>
    <col min="6414" max="6414" width="10.28515625" style="4" customWidth="1"/>
    <col min="6415" max="6656" width="9.140625" style="4"/>
    <col min="6657" max="6657" width="4.28515625" style="4" customWidth="1"/>
    <col min="6658" max="6658" width="6" style="4" customWidth="1"/>
    <col min="6659" max="6659" width="9.140625" style="4"/>
    <col min="6660" max="6660" width="30.85546875" style="4" customWidth="1"/>
    <col min="6661" max="6661" width="4.7109375" style="4" customWidth="1"/>
    <col min="6662" max="6662" width="17.140625" style="4" customWidth="1"/>
    <col min="6663" max="6663" width="3.7109375" style="4" customWidth="1"/>
    <col min="6664" max="6664" width="15.28515625" style="4" customWidth="1"/>
    <col min="6665" max="6665" width="5.7109375" style="4" customWidth="1"/>
    <col min="6666" max="6666" width="15" style="4" customWidth="1"/>
    <col min="6667" max="6667" width="3.85546875" style="4" customWidth="1"/>
    <col min="6668" max="6668" width="14.42578125" style="4" customWidth="1"/>
    <col min="6669" max="6669" width="13.85546875" style="4" customWidth="1"/>
    <col min="6670" max="6670" width="10.28515625" style="4" customWidth="1"/>
    <col min="6671" max="6912" width="9.140625" style="4"/>
    <col min="6913" max="6913" width="4.28515625" style="4" customWidth="1"/>
    <col min="6914" max="6914" width="6" style="4" customWidth="1"/>
    <col min="6915" max="6915" width="9.140625" style="4"/>
    <col min="6916" max="6916" width="30.85546875" style="4" customWidth="1"/>
    <col min="6917" max="6917" width="4.7109375" style="4" customWidth="1"/>
    <col min="6918" max="6918" width="17.140625" style="4" customWidth="1"/>
    <col min="6919" max="6919" width="3.7109375" style="4" customWidth="1"/>
    <col min="6920" max="6920" width="15.28515625" style="4" customWidth="1"/>
    <col min="6921" max="6921" width="5.7109375" style="4" customWidth="1"/>
    <col min="6922" max="6922" width="15" style="4" customWidth="1"/>
    <col min="6923" max="6923" width="3.85546875" style="4" customWidth="1"/>
    <col min="6924" max="6924" width="14.42578125" style="4" customWidth="1"/>
    <col min="6925" max="6925" width="13.85546875" style="4" customWidth="1"/>
    <col min="6926" max="6926" width="10.28515625" style="4" customWidth="1"/>
    <col min="6927" max="7168" width="9.140625" style="4"/>
    <col min="7169" max="7169" width="4.28515625" style="4" customWidth="1"/>
    <col min="7170" max="7170" width="6" style="4" customWidth="1"/>
    <col min="7171" max="7171" width="9.140625" style="4"/>
    <col min="7172" max="7172" width="30.85546875" style="4" customWidth="1"/>
    <col min="7173" max="7173" width="4.7109375" style="4" customWidth="1"/>
    <col min="7174" max="7174" width="17.140625" style="4" customWidth="1"/>
    <col min="7175" max="7175" width="3.7109375" style="4" customWidth="1"/>
    <col min="7176" max="7176" width="15.28515625" style="4" customWidth="1"/>
    <col min="7177" max="7177" width="5.7109375" style="4" customWidth="1"/>
    <col min="7178" max="7178" width="15" style="4" customWidth="1"/>
    <col min="7179" max="7179" width="3.85546875" style="4" customWidth="1"/>
    <col min="7180" max="7180" width="14.42578125" style="4" customWidth="1"/>
    <col min="7181" max="7181" width="13.85546875" style="4" customWidth="1"/>
    <col min="7182" max="7182" width="10.28515625" style="4" customWidth="1"/>
    <col min="7183" max="7424" width="9.140625" style="4"/>
    <col min="7425" max="7425" width="4.28515625" style="4" customWidth="1"/>
    <col min="7426" max="7426" width="6" style="4" customWidth="1"/>
    <col min="7427" max="7427" width="9.140625" style="4"/>
    <col min="7428" max="7428" width="30.85546875" style="4" customWidth="1"/>
    <col min="7429" max="7429" width="4.7109375" style="4" customWidth="1"/>
    <col min="7430" max="7430" width="17.140625" style="4" customWidth="1"/>
    <col min="7431" max="7431" width="3.7109375" style="4" customWidth="1"/>
    <col min="7432" max="7432" width="15.28515625" style="4" customWidth="1"/>
    <col min="7433" max="7433" width="5.7109375" style="4" customWidth="1"/>
    <col min="7434" max="7434" width="15" style="4" customWidth="1"/>
    <col min="7435" max="7435" width="3.85546875" style="4" customWidth="1"/>
    <col min="7436" max="7436" width="14.42578125" style="4" customWidth="1"/>
    <col min="7437" max="7437" width="13.85546875" style="4" customWidth="1"/>
    <col min="7438" max="7438" width="10.28515625" style="4" customWidth="1"/>
    <col min="7439" max="7680" width="9.140625" style="4"/>
    <col min="7681" max="7681" width="4.28515625" style="4" customWidth="1"/>
    <col min="7682" max="7682" width="6" style="4" customWidth="1"/>
    <col min="7683" max="7683" width="9.140625" style="4"/>
    <col min="7684" max="7684" width="30.85546875" style="4" customWidth="1"/>
    <col min="7685" max="7685" width="4.7109375" style="4" customWidth="1"/>
    <col min="7686" max="7686" width="17.140625" style="4" customWidth="1"/>
    <col min="7687" max="7687" width="3.7109375" style="4" customWidth="1"/>
    <col min="7688" max="7688" width="15.28515625" style="4" customWidth="1"/>
    <col min="7689" max="7689" width="5.7109375" style="4" customWidth="1"/>
    <col min="7690" max="7690" width="15" style="4" customWidth="1"/>
    <col min="7691" max="7691" width="3.85546875" style="4" customWidth="1"/>
    <col min="7692" max="7692" width="14.42578125" style="4" customWidth="1"/>
    <col min="7693" max="7693" width="13.85546875" style="4" customWidth="1"/>
    <col min="7694" max="7694" width="10.28515625" style="4" customWidth="1"/>
    <col min="7695" max="7936" width="9.140625" style="4"/>
    <col min="7937" max="7937" width="4.28515625" style="4" customWidth="1"/>
    <col min="7938" max="7938" width="6" style="4" customWidth="1"/>
    <col min="7939" max="7939" width="9.140625" style="4"/>
    <col min="7940" max="7940" width="30.85546875" style="4" customWidth="1"/>
    <col min="7941" max="7941" width="4.7109375" style="4" customWidth="1"/>
    <col min="7942" max="7942" width="17.140625" style="4" customWidth="1"/>
    <col min="7943" max="7943" width="3.7109375" style="4" customWidth="1"/>
    <col min="7944" max="7944" width="15.28515625" style="4" customWidth="1"/>
    <col min="7945" max="7945" width="5.7109375" style="4" customWidth="1"/>
    <col min="7946" max="7946" width="15" style="4" customWidth="1"/>
    <col min="7947" max="7947" width="3.85546875" style="4" customWidth="1"/>
    <col min="7948" max="7948" width="14.42578125" style="4" customWidth="1"/>
    <col min="7949" max="7949" width="13.85546875" style="4" customWidth="1"/>
    <col min="7950" max="7950" width="10.28515625" style="4" customWidth="1"/>
    <col min="7951" max="8192" width="9.140625" style="4"/>
    <col min="8193" max="8193" width="4.28515625" style="4" customWidth="1"/>
    <col min="8194" max="8194" width="6" style="4" customWidth="1"/>
    <col min="8195" max="8195" width="9.140625" style="4"/>
    <col min="8196" max="8196" width="30.85546875" style="4" customWidth="1"/>
    <col min="8197" max="8197" width="4.7109375" style="4" customWidth="1"/>
    <col min="8198" max="8198" width="17.140625" style="4" customWidth="1"/>
    <col min="8199" max="8199" width="3.7109375" style="4" customWidth="1"/>
    <col min="8200" max="8200" width="15.28515625" style="4" customWidth="1"/>
    <col min="8201" max="8201" width="5.7109375" style="4" customWidth="1"/>
    <col min="8202" max="8202" width="15" style="4" customWidth="1"/>
    <col min="8203" max="8203" width="3.85546875" style="4" customWidth="1"/>
    <col min="8204" max="8204" width="14.42578125" style="4" customWidth="1"/>
    <col min="8205" max="8205" width="13.85546875" style="4" customWidth="1"/>
    <col min="8206" max="8206" width="10.28515625" style="4" customWidth="1"/>
    <col min="8207" max="8448" width="9.140625" style="4"/>
    <col min="8449" max="8449" width="4.28515625" style="4" customWidth="1"/>
    <col min="8450" max="8450" width="6" style="4" customWidth="1"/>
    <col min="8451" max="8451" width="9.140625" style="4"/>
    <col min="8452" max="8452" width="30.85546875" style="4" customWidth="1"/>
    <col min="8453" max="8453" width="4.7109375" style="4" customWidth="1"/>
    <col min="8454" max="8454" width="17.140625" style="4" customWidth="1"/>
    <col min="8455" max="8455" width="3.7109375" style="4" customWidth="1"/>
    <col min="8456" max="8456" width="15.28515625" style="4" customWidth="1"/>
    <col min="8457" max="8457" width="5.7109375" style="4" customWidth="1"/>
    <col min="8458" max="8458" width="15" style="4" customWidth="1"/>
    <col min="8459" max="8459" width="3.85546875" style="4" customWidth="1"/>
    <col min="8460" max="8460" width="14.42578125" style="4" customWidth="1"/>
    <col min="8461" max="8461" width="13.85546875" style="4" customWidth="1"/>
    <col min="8462" max="8462" width="10.28515625" style="4" customWidth="1"/>
    <col min="8463" max="8704" width="9.140625" style="4"/>
    <col min="8705" max="8705" width="4.28515625" style="4" customWidth="1"/>
    <col min="8706" max="8706" width="6" style="4" customWidth="1"/>
    <col min="8707" max="8707" width="9.140625" style="4"/>
    <col min="8708" max="8708" width="30.85546875" style="4" customWidth="1"/>
    <col min="8709" max="8709" width="4.7109375" style="4" customWidth="1"/>
    <col min="8710" max="8710" width="17.140625" style="4" customWidth="1"/>
    <col min="8711" max="8711" width="3.7109375" style="4" customWidth="1"/>
    <col min="8712" max="8712" width="15.28515625" style="4" customWidth="1"/>
    <col min="8713" max="8713" width="5.7109375" style="4" customWidth="1"/>
    <col min="8714" max="8714" width="15" style="4" customWidth="1"/>
    <col min="8715" max="8715" width="3.85546875" style="4" customWidth="1"/>
    <col min="8716" max="8716" width="14.42578125" style="4" customWidth="1"/>
    <col min="8717" max="8717" width="13.85546875" style="4" customWidth="1"/>
    <col min="8718" max="8718" width="10.28515625" style="4" customWidth="1"/>
    <col min="8719" max="8960" width="9.140625" style="4"/>
    <col min="8961" max="8961" width="4.28515625" style="4" customWidth="1"/>
    <col min="8962" max="8962" width="6" style="4" customWidth="1"/>
    <col min="8963" max="8963" width="9.140625" style="4"/>
    <col min="8964" max="8964" width="30.85546875" style="4" customWidth="1"/>
    <col min="8965" max="8965" width="4.7109375" style="4" customWidth="1"/>
    <col min="8966" max="8966" width="17.140625" style="4" customWidth="1"/>
    <col min="8967" max="8967" width="3.7109375" style="4" customWidth="1"/>
    <col min="8968" max="8968" width="15.28515625" style="4" customWidth="1"/>
    <col min="8969" max="8969" width="5.7109375" style="4" customWidth="1"/>
    <col min="8970" max="8970" width="15" style="4" customWidth="1"/>
    <col min="8971" max="8971" width="3.85546875" style="4" customWidth="1"/>
    <col min="8972" max="8972" width="14.42578125" style="4" customWidth="1"/>
    <col min="8973" max="8973" width="13.85546875" style="4" customWidth="1"/>
    <col min="8974" max="8974" width="10.28515625" style="4" customWidth="1"/>
    <col min="8975" max="9216" width="9.140625" style="4"/>
    <col min="9217" max="9217" width="4.28515625" style="4" customWidth="1"/>
    <col min="9218" max="9218" width="6" style="4" customWidth="1"/>
    <col min="9219" max="9219" width="9.140625" style="4"/>
    <col min="9220" max="9220" width="30.85546875" style="4" customWidth="1"/>
    <col min="9221" max="9221" width="4.7109375" style="4" customWidth="1"/>
    <col min="9222" max="9222" width="17.140625" style="4" customWidth="1"/>
    <col min="9223" max="9223" width="3.7109375" style="4" customWidth="1"/>
    <col min="9224" max="9224" width="15.28515625" style="4" customWidth="1"/>
    <col min="9225" max="9225" width="5.7109375" style="4" customWidth="1"/>
    <col min="9226" max="9226" width="15" style="4" customWidth="1"/>
    <col min="9227" max="9227" width="3.85546875" style="4" customWidth="1"/>
    <col min="9228" max="9228" width="14.42578125" style="4" customWidth="1"/>
    <col min="9229" max="9229" width="13.85546875" style="4" customWidth="1"/>
    <col min="9230" max="9230" width="10.28515625" style="4" customWidth="1"/>
    <col min="9231" max="9472" width="9.140625" style="4"/>
    <col min="9473" max="9473" width="4.28515625" style="4" customWidth="1"/>
    <col min="9474" max="9474" width="6" style="4" customWidth="1"/>
    <col min="9475" max="9475" width="9.140625" style="4"/>
    <col min="9476" max="9476" width="30.85546875" style="4" customWidth="1"/>
    <col min="9477" max="9477" width="4.7109375" style="4" customWidth="1"/>
    <col min="9478" max="9478" width="17.140625" style="4" customWidth="1"/>
    <col min="9479" max="9479" width="3.7109375" style="4" customWidth="1"/>
    <col min="9480" max="9480" width="15.28515625" style="4" customWidth="1"/>
    <col min="9481" max="9481" width="5.7109375" style="4" customWidth="1"/>
    <col min="9482" max="9482" width="15" style="4" customWidth="1"/>
    <col min="9483" max="9483" width="3.85546875" style="4" customWidth="1"/>
    <col min="9484" max="9484" width="14.42578125" style="4" customWidth="1"/>
    <col min="9485" max="9485" width="13.85546875" style="4" customWidth="1"/>
    <col min="9486" max="9486" width="10.28515625" style="4" customWidth="1"/>
    <col min="9487" max="9728" width="9.140625" style="4"/>
    <col min="9729" max="9729" width="4.28515625" style="4" customWidth="1"/>
    <col min="9730" max="9730" width="6" style="4" customWidth="1"/>
    <col min="9731" max="9731" width="9.140625" style="4"/>
    <col min="9732" max="9732" width="30.85546875" style="4" customWidth="1"/>
    <col min="9733" max="9733" width="4.7109375" style="4" customWidth="1"/>
    <col min="9734" max="9734" width="17.140625" style="4" customWidth="1"/>
    <col min="9735" max="9735" width="3.7109375" style="4" customWidth="1"/>
    <col min="9736" max="9736" width="15.28515625" style="4" customWidth="1"/>
    <col min="9737" max="9737" width="5.7109375" style="4" customWidth="1"/>
    <col min="9738" max="9738" width="15" style="4" customWidth="1"/>
    <col min="9739" max="9739" width="3.85546875" style="4" customWidth="1"/>
    <col min="9740" max="9740" width="14.42578125" style="4" customWidth="1"/>
    <col min="9741" max="9741" width="13.85546875" style="4" customWidth="1"/>
    <col min="9742" max="9742" width="10.28515625" style="4" customWidth="1"/>
    <col min="9743" max="9984" width="9.140625" style="4"/>
    <col min="9985" max="9985" width="4.28515625" style="4" customWidth="1"/>
    <col min="9986" max="9986" width="6" style="4" customWidth="1"/>
    <col min="9987" max="9987" width="9.140625" style="4"/>
    <col min="9988" max="9988" width="30.85546875" style="4" customWidth="1"/>
    <col min="9989" max="9989" width="4.7109375" style="4" customWidth="1"/>
    <col min="9990" max="9990" width="17.140625" style="4" customWidth="1"/>
    <col min="9991" max="9991" width="3.7109375" style="4" customWidth="1"/>
    <col min="9992" max="9992" width="15.28515625" style="4" customWidth="1"/>
    <col min="9993" max="9993" width="5.7109375" style="4" customWidth="1"/>
    <col min="9994" max="9994" width="15" style="4" customWidth="1"/>
    <col min="9995" max="9995" width="3.85546875" style="4" customWidth="1"/>
    <col min="9996" max="9996" width="14.42578125" style="4" customWidth="1"/>
    <col min="9997" max="9997" width="13.85546875" style="4" customWidth="1"/>
    <col min="9998" max="9998" width="10.28515625" style="4" customWidth="1"/>
    <col min="9999" max="10240" width="9.140625" style="4"/>
    <col min="10241" max="10241" width="4.28515625" style="4" customWidth="1"/>
    <col min="10242" max="10242" width="6" style="4" customWidth="1"/>
    <col min="10243" max="10243" width="9.140625" style="4"/>
    <col min="10244" max="10244" width="30.85546875" style="4" customWidth="1"/>
    <col min="10245" max="10245" width="4.7109375" style="4" customWidth="1"/>
    <col min="10246" max="10246" width="17.140625" style="4" customWidth="1"/>
    <col min="10247" max="10247" width="3.7109375" style="4" customWidth="1"/>
    <col min="10248" max="10248" width="15.28515625" style="4" customWidth="1"/>
    <col min="10249" max="10249" width="5.7109375" style="4" customWidth="1"/>
    <col min="10250" max="10250" width="15" style="4" customWidth="1"/>
    <col min="10251" max="10251" width="3.85546875" style="4" customWidth="1"/>
    <col min="10252" max="10252" width="14.42578125" style="4" customWidth="1"/>
    <col min="10253" max="10253" width="13.85546875" style="4" customWidth="1"/>
    <col min="10254" max="10254" width="10.28515625" style="4" customWidth="1"/>
    <col min="10255" max="10496" width="9.140625" style="4"/>
    <col min="10497" max="10497" width="4.28515625" style="4" customWidth="1"/>
    <col min="10498" max="10498" width="6" style="4" customWidth="1"/>
    <col min="10499" max="10499" width="9.140625" style="4"/>
    <col min="10500" max="10500" width="30.85546875" style="4" customWidth="1"/>
    <col min="10501" max="10501" width="4.7109375" style="4" customWidth="1"/>
    <col min="10502" max="10502" width="17.140625" style="4" customWidth="1"/>
    <col min="10503" max="10503" width="3.7109375" style="4" customWidth="1"/>
    <col min="10504" max="10504" width="15.28515625" style="4" customWidth="1"/>
    <col min="10505" max="10505" width="5.7109375" style="4" customWidth="1"/>
    <col min="10506" max="10506" width="15" style="4" customWidth="1"/>
    <col min="10507" max="10507" width="3.85546875" style="4" customWidth="1"/>
    <col min="10508" max="10508" width="14.42578125" style="4" customWidth="1"/>
    <col min="10509" max="10509" width="13.85546875" style="4" customWidth="1"/>
    <col min="10510" max="10510" width="10.28515625" style="4" customWidth="1"/>
    <col min="10511" max="10752" width="9.140625" style="4"/>
    <col min="10753" max="10753" width="4.28515625" style="4" customWidth="1"/>
    <col min="10754" max="10754" width="6" style="4" customWidth="1"/>
    <col min="10755" max="10755" width="9.140625" style="4"/>
    <col min="10756" max="10756" width="30.85546875" style="4" customWidth="1"/>
    <col min="10757" max="10757" width="4.7109375" style="4" customWidth="1"/>
    <col min="10758" max="10758" width="17.140625" style="4" customWidth="1"/>
    <col min="10759" max="10759" width="3.7109375" style="4" customWidth="1"/>
    <col min="10760" max="10760" width="15.28515625" style="4" customWidth="1"/>
    <col min="10761" max="10761" width="5.7109375" style="4" customWidth="1"/>
    <col min="10762" max="10762" width="15" style="4" customWidth="1"/>
    <col min="10763" max="10763" width="3.85546875" style="4" customWidth="1"/>
    <col min="10764" max="10764" width="14.42578125" style="4" customWidth="1"/>
    <col min="10765" max="10765" width="13.85546875" style="4" customWidth="1"/>
    <col min="10766" max="10766" width="10.28515625" style="4" customWidth="1"/>
    <col min="10767" max="11008" width="9.140625" style="4"/>
    <col min="11009" max="11009" width="4.28515625" style="4" customWidth="1"/>
    <col min="11010" max="11010" width="6" style="4" customWidth="1"/>
    <col min="11011" max="11011" width="9.140625" style="4"/>
    <col min="11012" max="11012" width="30.85546875" style="4" customWidth="1"/>
    <col min="11013" max="11013" width="4.7109375" style="4" customWidth="1"/>
    <col min="11014" max="11014" width="17.140625" style="4" customWidth="1"/>
    <col min="11015" max="11015" width="3.7109375" style="4" customWidth="1"/>
    <col min="11016" max="11016" width="15.28515625" style="4" customWidth="1"/>
    <col min="11017" max="11017" width="5.7109375" style="4" customWidth="1"/>
    <col min="11018" max="11018" width="15" style="4" customWidth="1"/>
    <col min="11019" max="11019" width="3.85546875" style="4" customWidth="1"/>
    <col min="11020" max="11020" width="14.42578125" style="4" customWidth="1"/>
    <col min="11021" max="11021" width="13.85546875" style="4" customWidth="1"/>
    <col min="11022" max="11022" width="10.28515625" style="4" customWidth="1"/>
    <col min="11023" max="11264" width="9.140625" style="4"/>
    <col min="11265" max="11265" width="4.28515625" style="4" customWidth="1"/>
    <col min="11266" max="11266" width="6" style="4" customWidth="1"/>
    <col min="11267" max="11267" width="9.140625" style="4"/>
    <col min="11268" max="11268" width="30.85546875" style="4" customWidth="1"/>
    <col min="11269" max="11269" width="4.7109375" style="4" customWidth="1"/>
    <col min="11270" max="11270" width="17.140625" style="4" customWidth="1"/>
    <col min="11271" max="11271" width="3.7109375" style="4" customWidth="1"/>
    <col min="11272" max="11272" width="15.28515625" style="4" customWidth="1"/>
    <col min="11273" max="11273" width="5.7109375" style="4" customWidth="1"/>
    <col min="11274" max="11274" width="15" style="4" customWidth="1"/>
    <col min="11275" max="11275" width="3.85546875" style="4" customWidth="1"/>
    <col min="11276" max="11276" width="14.42578125" style="4" customWidth="1"/>
    <col min="11277" max="11277" width="13.85546875" style="4" customWidth="1"/>
    <col min="11278" max="11278" width="10.28515625" style="4" customWidth="1"/>
    <col min="11279" max="11520" width="9.140625" style="4"/>
    <col min="11521" max="11521" width="4.28515625" style="4" customWidth="1"/>
    <col min="11522" max="11522" width="6" style="4" customWidth="1"/>
    <col min="11523" max="11523" width="9.140625" style="4"/>
    <col min="11524" max="11524" width="30.85546875" style="4" customWidth="1"/>
    <col min="11525" max="11525" width="4.7109375" style="4" customWidth="1"/>
    <col min="11526" max="11526" width="17.140625" style="4" customWidth="1"/>
    <col min="11527" max="11527" width="3.7109375" style="4" customWidth="1"/>
    <col min="11528" max="11528" width="15.28515625" style="4" customWidth="1"/>
    <col min="11529" max="11529" width="5.7109375" style="4" customWidth="1"/>
    <col min="11530" max="11530" width="15" style="4" customWidth="1"/>
    <col min="11531" max="11531" width="3.85546875" style="4" customWidth="1"/>
    <col min="11532" max="11532" width="14.42578125" style="4" customWidth="1"/>
    <col min="11533" max="11533" width="13.85546875" style="4" customWidth="1"/>
    <col min="11534" max="11534" width="10.28515625" style="4" customWidth="1"/>
    <col min="11535" max="11776" width="9.140625" style="4"/>
    <col min="11777" max="11777" width="4.28515625" style="4" customWidth="1"/>
    <col min="11778" max="11778" width="6" style="4" customWidth="1"/>
    <col min="11779" max="11779" width="9.140625" style="4"/>
    <col min="11780" max="11780" width="30.85546875" style="4" customWidth="1"/>
    <col min="11781" max="11781" width="4.7109375" style="4" customWidth="1"/>
    <col min="11782" max="11782" width="17.140625" style="4" customWidth="1"/>
    <col min="11783" max="11783" width="3.7109375" style="4" customWidth="1"/>
    <col min="11784" max="11784" width="15.28515625" style="4" customWidth="1"/>
    <col min="11785" max="11785" width="5.7109375" style="4" customWidth="1"/>
    <col min="11786" max="11786" width="15" style="4" customWidth="1"/>
    <col min="11787" max="11787" width="3.85546875" style="4" customWidth="1"/>
    <col min="11788" max="11788" width="14.42578125" style="4" customWidth="1"/>
    <col min="11789" max="11789" width="13.85546875" style="4" customWidth="1"/>
    <col min="11790" max="11790" width="10.28515625" style="4" customWidth="1"/>
    <col min="11791" max="12032" width="9.140625" style="4"/>
    <col min="12033" max="12033" width="4.28515625" style="4" customWidth="1"/>
    <col min="12034" max="12034" width="6" style="4" customWidth="1"/>
    <col min="12035" max="12035" width="9.140625" style="4"/>
    <col min="12036" max="12036" width="30.85546875" style="4" customWidth="1"/>
    <col min="12037" max="12037" width="4.7109375" style="4" customWidth="1"/>
    <col min="12038" max="12038" width="17.140625" style="4" customWidth="1"/>
    <col min="12039" max="12039" width="3.7109375" style="4" customWidth="1"/>
    <col min="12040" max="12040" width="15.28515625" style="4" customWidth="1"/>
    <col min="12041" max="12041" width="5.7109375" style="4" customWidth="1"/>
    <col min="12042" max="12042" width="15" style="4" customWidth="1"/>
    <col min="12043" max="12043" width="3.85546875" style="4" customWidth="1"/>
    <col min="12044" max="12044" width="14.42578125" style="4" customWidth="1"/>
    <col min="12045" max="12045" width="13.85546875" style="4" customWidth="1"/>
    <col min="12046" max="12046" width="10.28515625" style="4" customWidth="1"/>
    <col min="12047" max="12288" width="9.140625" style="4"/>
    <col min="12289" max="12289" width="4.28515625" style="4" customWidth="1"/>
    <col min="12290" max="12290" width="6" style="4" customWidth="1"/>
    <col min="12291" max="12291" width="9.140625" style="4"/>
    <col min="12292" max="12292" width="30.85546875" style="4" customWidth="1"/>
    <col min="12293" max="12293" width="4.7109375" style="4" customWidth="1"/>
    <col min="12294" max="12294" width="17.140625" style="4" customWidth="1"/>
    <col min="12295" max="12295" width="3.7109375" style="4" customWidth="1"/>
    <col min="12296" max="12296" width="15.28515625" style="4" customWidth="1"/>
    <col min="12297" max="12297" width="5.7109375" style="4" customWidth="1"/>
    <col min="12298" max="12298" width="15" style="4" customWidth="1"/>
    <col min="12299" max="12299" width="3.85546875" style="4" customWidth="1"/>
    <col min="12300" max="12300" width="14.42578125" style="4" customWidth="1"/>
    <col min="12301" max="12301" width="13.85546875" style="4" customWidth="1"/>
    <col min="12302" max="12302" width="10.28515625" style="4" customWidth="1"/>
    <col min="12303" max="12544" width="9.140625" style="4"/>
    <col min="12545" max="12545" width="4.28515625" style="4" customWidth="1"/>
    <col min="12546" max="12546" width="6" style="4" customWidth="1"/>
    <col min="12547" max="12547" width="9.140625" style="4"/>
    <col min="12548" max="12548" width="30.85546875" style="4" customWidth="1"/>
    <col min="12549" max="12549" width="4.7109375" style="4" customWidth="1"/>
    <col min="12550" max="12550" width="17.140625" style="4" customWidth="1"/>
    <col min="12551" max="12551" width="3.7109375" style="4" customWidth="1"/>
    <col min="12552" max="12552" width="15.28515625" style="4" customWidth="1"/>
    <col min="12553" max="12553" width="5.7109375" style="4" customWidth="1"/>
    <col min="12554" max="12554" width="15" style="4" customWidth="1"/>
    <col min="12555" max="12555" width="3.85546875" style="4" customWidth="1"/>
    <col min="12556" max="12556" width="14.42578125" style="4" customWidth="1"/>
    <col min="12557" max="12557" width="13.85546875" style="4" customWidth="1"/>
    <col min="12558" max="12558" width="10.28515625" style="4" customWidth="1"/>
    <col min="12559" max="12800" width="9.140625" style="4"/>
    <col min="12801" max="12801" width="4.28515625" style="4" customWidth="1"/>
    <col min="12802" max="12802" width="6" style="4" customWidth="1"/>
    <col min="12803" max="12803" width="9.140625" style="4"/>
    <col min="12804" max="12804" width="30.85546875" style="4" customWidth="1"/>
    <col min="12805" max="12805" width="4.7109375" style="4" customWidth="1"/>
    <col min="12806" max="12806" width="17.140625" style="4" customWidth="1"/>
    <col min="12807" max="12807" width="3.7109375" style="4" customWidth="1"/>
    <col min="12808" max="12808" width="15.28515625" style="4" customWidth="1"/>
    <col min="12809" max="12809" width="5.7109375" style="4" customWidth="1"/>
    <col min="12810" max="12810" width="15" style="4" customWidth="1"/>
    <col min="12811" max="12811" width="3.85546875" style="4" customWidth="1"/>
    <col min="12812" max="12812" width="14.42578125" style="4" customWidth="1"/>
    <col min="12813" max="12813" width="13.85546875" style="4" customWidth="1"/>
    <col min="12814" max="12814" width="10.28515625" style="4" customWidth="1"/>
    <col min="12815" max="13056" width="9.140625" style="4"/>
    <col min="13057" max="13057" width="4.28515625" style="4" customWidth="1"/>
    <col min="13058" max="13058" width="6" style="4" customWidth="1"/>
    <col min="13059" max="13059" width="9.140625" style="4"/>
    <col min="13060" max="13060" width="30.85546875" style="4" customWidth="1"/>
    <col min="13061" max="13061" width="4.7109375" style="4" customWidth="1"/>
    <col min="13062" max="13062" width="17.140625" style="4" customWidth="1"/>
    <col min="13063" max="13063" width="3.7109375" style="4" customWidth="1"/>
    <col min="13064" max="13064" width="15.28515625" style="4" customWidth="1"/>
    <col min="13065" max="13065" width="5.7109375" style="4" customWidth="1"/>
    <col min="13066" max="13066" width="15" style="4" customWidth="1"/>
    <col min="13067" max="13067" width="3.85546875" style="4" customWidth="1"/>
    <col min="13068" max="13068" width="14.42578125" style="4" customWidth="1"/>
    <col min="13069" max="13069" width="13.85546875" style="4" customWidth="1"/>
    <col min="13070" max="13070" width="10.28515625" style="4" customWidth="1"/>
    <col min="13071" max="13312" width="9.140625" style="4"/>
    <col min="13313" max="13313" width="4.28515625" style="4" customWidth="1"/>
    <col min="13314" max="13314" width="6" style="4" customWidth="1"/>
    <col min="13315" max="13315" width="9.140625" style="4"/>
    <col min="13316" max="13316" width="30.85546875" style="4" customWidth="1"/>
    <col min="13317" max="13317" width="4.7109375" style="4" customWidth="1"/>
    <col min="13318" max="13318" width="17.140625" style="4" customWidth="1"/>
    <col min="13319" max="13319" width="3.7109375" style="4" customWidth="1"/>
    <col min="13320" max="13320" width="15.28515625" style="4" customWidth="1"/>
    <col min="13321" max="13321" width="5.7109375" style="4" customWidth="1"/>
    <col min="13322" max="13322" width="15" style="4" customWidth="1"/>
    <col min="13323" max="13323" width="3.85546875" style="4" customWidth="1"/>
    <col min="13324" max="13324" width="14.42578125" style="4" customWidth="1"/>
    <col min="13325" max="13325" width="13.85546875" style="4" customWidth="1"/>
    <col min="13326" max="13326" width="10.28515625" style="4" customWidth="1"/>
    <col min="13327" max="13568" width="9.140625" style="4"/>
    <col min="13569" max="13569" width="4.28515625" style="4" customWidth="1"/>
    <col min="13570" max="13570" width="6" style="4" customWidth="1"/>
    <col min="13571" max="13571" width="9.140625" style="4"/>
    <col min="13572" max="13572" width="30.85546875" style="4" customWidth="1"/>
    <col min="13573" max="13573" width="4.7109375" style="4" customWidth="1"/>
    <col min="13574" max="13574" width="17.140625" style="4" customWidth="1"/>
    <col min="13575" max="13575" width="3.7109375" style="4" customWidth="1"/>
    <col min="13576" max="13576" width="15.28515625" style="4" customWidth="1"/>
    <col min="13577" max="13577" width="5.7109375" style="4" customWidth="1"/>
    <col min="13578" max="13578" width="15" style="4" customWidth="1"/>
    <col min="13579" max="13579" width="3.85546875" style="4" customWidth="1"/>
    <col min="13580" max="13580" width="14.42578125" style="4" customWidth="1"/>
    <col min="13581" max="13581" width="13.85546875" style="4" customWidth="1"/>
    <col min="13582" max="13582" width="10.28515625" style="4" customWidth="1"/>
    <col min="13583" max="13824" width="9.140625" style="4"/>
    <col min="13825" max="13825" width="4.28515625" style="4" customWidth="1"/>
    <col min="13826" max="13826" width="6" style="4" customWidth="1"/>
    <col min="13827" max="13827" width="9.140625" style="4"/>
    <col min="13828" max="13828" width="30.85546875" style="4" customWidth="1"/>
    <col min="13829" max="13829" width="4.7109375" style="4" customWidth="1"/>
    <col min="13830" max="13830" width="17.140625" style="4" customWidth="1"/>
    <col min="13831" max="13831" width="3.7109375" style="4" customWidth="1"/>
    <col min="13832" max="13832" width="15.28515625" style="4" customWidth="1"/>
    <col min="13833" max="13833" width="5.7109375" style="4" customWidth="1"/>
    <col min="13834" max="13834" width="15" style="4" customWidth="1"/>
    <col min="13835" max="13835" width="3.85546875" style="4" customWidth="1"/>
    <col min="13836" max="13836" width="14.42578125" style="4" customWidth="1"/>
    <col min="13837" max="13837" width="13.85546875" style="4" customWidth="1"/>
    <col min="13838" max="13838" width="10.28515625" style="4" customWidth="1"/>
    <col min="13839" max="14080" width="9.140625" style="4"/>
    <col min="14081" max="14081" width="4.28515625" style="4" customWidth="1"/>
    <col min="14082" max="14082" width="6" style="4" customWidth="1"/>
    <col min="14083" max="14083" width="9.140625" style="4"/>
    <col min="14084" max="14084" width="30.85546875" style="4" customWidth="1"/>
    <col min="14085" max="14085" width="4.7109375" style="4" customWidth="1"/>
    <col min="14086" max="14086" width="17.140625" style="4" customWidth="1"/>
    <col min="14087" max="14087" width="3.7109375" style="4" customWidth="1"/>
    <col min="14088" max="14088" width="15.28515625" style="4" customWidth="1"/>
    <col min="14089" max="14089" width="5.7109375" style="4" customWidth="1"/>
    <col min="14090" max="14090" width="15" style="4" customWidth="1"/>
    <col min="14091" max="14091" width="3.85546875" style="4" customWidth="1"/>
    <col min="14092" max="14092" width="14.42578125" style="4" customWidth="1"/>
    <col min="14093" max="14093" width="13.85546875" style="4" customWidth="1"/>
    <col min="14094" max="14094" width="10.28515625" style="4" customWidth="1"/>
    <col min="14095" max="14336" width="9.140625" style="4"/>
    <col min="14337" max="14337" width="4.28515625" style="4" customWidth="1"/>
    <col min="14338" max="14338" width="6" style="4" customWidth="1"/>
    <col min="14339" max="14339" width="9.140625" style="4"/>
    <col min="14340" max="14340" width="30.85546875" style="4" customWidth="1"/>
    <col min="14341" max="14341" width="4.7109375" style="4" customWidth="1"/>
    <col min="14342" max="14342" width="17.140625" style="4" customWidth="1"/>
    <col min="14343" max="14343" width="3.7109375" style="4" customWidth="1"/>
    <col min="14344" max="14344" width="15.28515625" style="4" customWidth="1"/>
    <col min="14345" max="14345" width="5.7109375" style="4" customWidth="1"/>
    <col min="14346" max="14346" width="15" style="4" customWidth="1"/>
    <col min="14347" max="14347" width="3.85546875" style="4" customWidth="1"/>
    <col min="14348" max="14348" width="14.42578125" style="4" customWidth="1"/>
    <col min="14349" max="14349" width="13.85546875" style="4" customWidth="1"/>
    <col min="14350" max="14350" width="10.28515625" style="4" customWidth="1"/>
    <col min="14351" max="14592" width="9.140625" style="4"/>
    <col min="14593" max="14593" width="4.28515625" style="4" customWidth="1"/>
    <col min="14594" max="14594" width="6" style="4" customWidth="1"/>
    <col min="14595" max="14595" width="9.140625" style="4"/>
    <col min="14596" max="14596" width="30.85546875" style="4" customWidth="1"/>
    <col min="14597" max="14597" width="4.7109375" style="4" customWidth="1"/>
    <col min="14598" max="14598" width="17.140625" style="4" customWidth="1"/>
    <col min="14599" max="14599" width="3.7109375" style="4" customWidth="1"/>
    <col min="14600" max="14600" width="15.28515625" style="4" customWidth="1"/>
    <col min="14601" max="14601" width="5.7109375" style="4" customWidth="1"/>
    <col min="14602" max="14602" width="15" style="4" customWidth="1"/>
    <col min="14603" max="14603" width="3.85546875" style="4" customWidth="1"/>
    <col min="14604" max="14604" width="14.42578125" style="4" customWidth="1"/>
    <col min="14605" max="14605" width="13.85546875" style="4" customWidth="1"/>
    <col min="14606" max="14606" width="10.28515625" style="4" customWidth="1"/>
    <col min="14607" max="14848" width="9.140625" style="4"/>
    <col min="14849" max="14849" width="4.28515625" style="4" customWidth="1"/>
    <col min="14850" max="14850" width="6" style="4" customWidth="1"/>
    <col min="14851" max="14851" width="9.140625" style="4"/>
    <col min="14852" max="14852" width="30.85546875" style="4" customWidth="1"/>
    <col min="14853" max="14853" width="4.7109375" style="4" customWidth="1"/>
    <col min="14854" max="14854" width="17.140625" style="4" customWidth="1"/>
    <col min="14855" max="14855" width="3.7109375" style="4" customWidth="1"/>
    <col min="14856" max="14856" width="15.28515625" style="4" customWidth="1"/>
    <col min="14857" max="14857" width="5.7109375" style="4" customWidth="1"/>
    <col min="14858" max="14858" width="15" style="4" customWidth="1"/>
    <col min="14859" max="14859" width="3.85546875" style="4" customWidth="1"/>
    <col min="14860" max="14860" width="14.42578125" style="4" customWidth="1"/>
    <col min="14861" max="14861" width="13.85546875" style="4" customWidth="1"/>
    <col min="14862" max="14862" width="10.28515625" style="4" customWidth="1"/>
    <col min="14863" max="15104" width="9.140625" style="4"/>
    <col min="15105" max="15105" width="4.28515625" style="4" customWidth="1"/>
    <col min="15106" max="15106" width="6" style="4" customWidth="1"/>
    <col min="15107" max="15107" width="9.140625" style="4"/>
    <col min="15108" max="15108" width="30.85546875" style="4" customWidth="1"/>
    <col min="15109" max="15109" width="4.7109375" style="4" customWidth="1"/>
    <col min="15110" max="15110" width="17.140625" style="4" customWidth="1"/>
    <col min="15111" max="15111" width="3.7109375" style="4" customWidth="1"/>
    <col min="15112" max="15112" width="15.28515625" style="4" customWidth="1"/>
    <col min="15113" max="15113" width="5.7109375" style="4" customWidth="1"/>
    <col min="15114" max="15114" width="15" style="4" customWidth="1"/>
    <col min="15115" max="15115" width="3.85546875" style="4" customWidth="1"/>
    <col min="15116" max="15116" width="14.42578125" style="4" customWidth="1"/>
    <col min="15117" max="15117" width="13.85546875" style="4" customWidth="1"/>
    <col min="15118" max="15118" width="10.28515625" style="4" customWidth="1"/>
    <col min="15119" max="15360" width="9.140625" style="4"/>
    <col min="15361" max="15361" width="4.28515625" style="4" customWidth="1"/>
    <col min="15362" max="15362" width="6" style="4" customWidth="1"/>
    <col min="15363" max="15363" width="9.140625" style="4"/>
    <col min="15364" max="15364" width="30.85546875" style="4" customWidth="1"/>
    <col min="15365" max="15365" width="4.7109375" style="4" customWidth="1"/>
    <col min="15366" max="15366" width="17.140625" style="4" customWidth="1"/>
    <col min="15367" max="15367" width="3.7109375" style="4" customWidth="1"/>
    <col min="15368" max="15368" width="15.28515625" style="4" customWidth="1"/>
    <col min="15369" max="15369" width="5.7109375" style="4" customWidth="1"/>
    <col min="15370" max="15370" width="15" style="4" customWidth="1"/>
    <col min="15371" max="15371" width="3.85546875" style="4" customWidth="1"/>
    <col min="15372" max="15372" width="14.42578125" style="4" customWidth="1"/>
    <col min="15373" max="15373" width="13.85546875" style="4" customWidth="1"/>
    <col min="15374" max="15374" width="10.28515625" style="4" customWidth="1"/>
    <col min="15375" max="15616" width="9.140625" style="4"/>
    <col min="15617" max="15617" width="4.28515625" style="4" customWidth="1"/>
    <col min="15618" max="15618" width="6" style="4" customWidth="1"/>
    <col min="15619" max="15619" width="9.140625" style="4"/>
    <col min="15620" max="15620" width="30.85546875" style="4" customWidth="1"/>
    <col min="15621" max="15621" width="4.7109375" style="4" customWidth="1"/>
    <col min="15622" max="15622" width="17.140625" style="4" customWidth="1"/>
    <col min="15623" max="15623" width="3.7109375" style="4" customWidth="1"/>
    <col min="15624" max="15624" width="15.28515625" style="4" customWidth="1"/>
    <col min="15625" max="15625" width="5.7109375" style="4" customWidth="1"/>
    <col min="15626" max="15626" width="15" style="4" customWidth="1"/>
    <col min="15627" max="15627" width="3.85546875" style="4" customWidth="1"/>
    <col min="15628" max="15628" width="14.42578125" style="4" customWidth="1"/>
    <col min="15629" max="15629" width="13.85546875" style="4" customWidth="1"/>
    <col min="15630" max="15630" width="10.28515625" style="4" customWidth="1"/>
    <col min="15631" max="15872" width="9.140625" style="4"/>
    <col min="15873" max="15873" width="4.28515625" style="4" customWidth="1"/>
    <col min="15874" max="15874" width="6" style="4" customWidth="1"/>
    <col min="15875" max="15875" width="9.140625" style="4"/>
    <col min="15876" max="15876" width="30.85546875" style="4" customWidth="1"/>
    <col min="15877" max="15877" width="4.7109375" style="4" customWidth="1"/>
    <col min="15878" max="15878" width="17.140625" style="4" customWidth="1"/>
    <col min="15879" max="15879" width="3.7109375" style="4" customWidth="1"/>
    <col min="15880" max="15880" width="15.28515625" style="4" customWidth="1"/>
    <col min="15881" max="15881" width="5.7109375" style="4" customWidth="1"/>
    <col min="15882" max="15882" width="15" style="4" customWidth="1"/>
    <col min="15883" max="15883" width="3.85546875" style="4" customWidth="1"/>
    <col min="15884" max="15884" width="14.42578125" style="4" customWidth="1"/>
    <col min="15885" max="15885" width="13.85546875" style="4" customWidth="1"/>
    <col min="15886" max="15886" width="10.28515625" style="4" customWidth="1"/>
    <col min="15887" max="16128" width="9.140625" style="4"/>
    <col min="16129" max="16129" width="4.28515625" style="4" customWidth="1"/>
    <col min="16130" max="16130" width="6" style="4" customWidth="1"/>
    <col min="16131" max="16131" width="9.140625" style="4"/>
    <col min="16132" max="16132" width="30.85546875" style="4" customWidth="1"/>
    <col min="16133" max="16133" width="4.7109375" style="4" customWidth="1"/>
    <col min="16134" max="16134" width="17.140625" style="4" customWidth="1"/>
    <col min="16135" max="16135" width="3.7109375" style="4" customWidth="1"/>
    <col min="16136" max="16136" width="15.28515625" style="4" customWidth="1"/>
    <col min="16137" max="16137" width="5.7109375" style="4" customWidth="1"/>
    <col min="16138" max="16138" width="15" style="4" customWidth="1"/>
    <col min="16139" max="16139" width="3.85546875" style="4" customWidth="1"/>
    <col min="16140" max="16140" width="14.42578125" style="4" customWidth="1"/>
    <col min="16141" max="16141" width="13.85546875" style="4" customWidth="1"/>
    <col min="16142" max="16142" width="10.28515625" style="4" customWidth="1"/>
    <col min="16143" max="16384" width="9.140625" style="4"/>
  </cols>
  <sheetData>
    <row r="1" spans="1:13" ht="21" x14ac:dyDescent="0.35">
      <c r="A1" s="68" t="s">
        <v>135</v>
      </c>
      <c r="B1" s="68"/>
      <c r="C1" s="68"/>
      <c r="D1" s="68"/>
      <c r="E1" s="68"/>
      <c r="F1" s="139"/>
      <c r="G1" s="139"/>
      <c r="H1" s="4"/>
      <c r="M1" s="140">
        <v>0.15</v>
      </c>
    </row>
    <row r="2" spans="1:13" x14ac:dyDescent="0.25">
      <c r="A2" s="141"/>
      <c r="B2" s="141"/>
      <c r="C2" s="141"/>
      <c r="D2" s="141"/>
      <c r="E2" s="141"/>
      <c r="F2" s="52" t="s">
        <v>52</v>
      </c>
      <c r="G2" s="52"/>
      <c r="H2" s="90" t="s">
        <v>53</v>
      </c>
      <c r="I2" s="141"/>
      <c r="J2" s="45" t="s">
        <v>178</v>
      </c>
      <c r="K2" s="45"/>
      <c r="L2" s="45" t="s">
        <v>178</v>
      </c>
      <c r="M2" s="52" t="s">
        <v>203</v>
      </c>
    </row>
    <row r="3" spans="1:13" ht="48" thickBot="1" x14ac:dyDescent="0.3">
      <c r="B3" s="142" t="s">
        <v>125</v>
      </c>
      <c r="E3" s="143"/>
      <c r="F3" s="144" t="s">
        <v>134</v>
      </c>
      <c r="G3" s="144"/>
      <c r="H3" s="144" t="s">
        <v>134</v>
      </c>
      <c r="I3" s="143"/>
      <c r="J3" s="145" t="s">
        <v>204</v>
      </c>
      <c r="K3" s="145"/>
      <c r="L3" s="145" t="s">
        <v>205</v>
      </c>
      <c r="M3" s="144" t="s">
        <v>179</v>
      </c>
    </row>
    <row r="4" spans="1:13" x14ac:dyDescent="0.25">
      <c r="A4" s="6" t="s">
        <v>126</v>
      </c>
      <c r="B4" s="6"/>
      <c r="C4" s="6"/>
      <c r="E4" s="146"/>
      <c r="F4" s="147">
        <v>708712</v>
      </c>
      <c r="G4" s="147"/>
      <c r="H4" s="147">
        <v>340362</v>
      </c>
      <c r="I4" s="146"/>
      <c r="J4" s="148"/>
      <c r="K4" s="148"/>
      <c r="L4" s="148"/>
      <c r="M4" s="147">
        <f>SUM(J4*15%)</f>
        <v>0</v>
      </c>
    </row>
    <row r="5" spans="1:13" x14ac:dyDescent="0.25">
      <c r="B5" s="4" t="s">
        <v>220</v>
      </c>
      <c r="J5" s="5">
        <v>41940.370000000003</v>
      </c>
      <c r="K5" s="5"/>
      <c r="L5" s="5"/>
    </row>
    <row r="6" spans="1:13" x14ac:dyDescent="0.25">
      <c r="B6" s="4" t="s">
        <v>221</v>
      </c>
      <c r="J6" s="5">
        <v>413321</v>
      </c>
      <c r="K6" s="5"/>
      <c r="L6" s="5"/>
    </row>
    <row r="7" spans="1:13" x14ac:dyDescent="0.25">
      <c r="B7" s="4" t="s">
        <v>222</v>
      </c>
      <c r="J7" s="5">
        <v>92331</v>
      </c>
      <c r="K7" s="5"/>
      <c r="L7" s="5"/>
    </row>
    <row r="8" spans="1:13" x14ac:dyDescent="0.25">
      <c r="B8" s="4" t="s">
        <v>223</v>
      </c>
      <c r="J8" s="5">
        <v>-374801</v>
      </c>
      <c r="K8" s="5"/>
      <c r="L8" s="5"/>
    </row>
    <row r="9" spans="1:13" x14ac:dyDescent="0.25">
      <c r="B9" s="4" t="s">
        <v>224</v>
      </c>
      <c r="J9" s="5">
        <v>10491</v>
      </c>
      <c r="K9" s="5"/>
      <c r="L9" s="5"/>
    </row>
    <row r="10" spans="1:13" x14ac:dyDescent="0.25">
      <c r="B10" s="4" t="s">
        <v>206</v>
      </c>
      <c r="J10" s="5">
        <v>-1860568</v>
      </c>
      <c r="K10" s="5"/>
      <c r="L10" s="5"/>
    </row>
    <row r="11" spans="1:13" x14ac:dyDescent="0.25">
      <c r="B11" s="4" t="s">
        <v>225</v>
      </c>
      <c r="J11" s="5">
        <v>30000</v>
      </c>
      <c r="K11" s="5"/>
      <c r="L11" s="5"/>
    </row>
    <row r="12" spans="1:13" x14ac:dyDescent="0.25">
      <c r="B12" s="4" t="s">
        <v>226</v>
      </c>
      <c r="J12" s="5">
        <v>10000</v>
      </c>
      <c r="K12" s="5"/>
      <c r="L12" s="5"/>
    </row>
    <row r="13" spans="1:13" x14ac:dyDescent="0.25">
      <c r="B13" s="4" t="s">
        <v>227</v>
      </c>
      <c r="J13" s="5">
        <v>60000</v>
      </c>
      <c r="K13" s="5"/>
      <c r="L13" s="5"/>
    </row>
    <row r="14" spans="1:13" x14ac:dyDescent="0.25">
      <c r="B14" s="4" t="s">
        <v>228</v>
      </c>
      <c r="J14" s="5">
        <v>473926.35</v>
      </c>
      <c r="K14" s="5"/>
      <c r="L14" s="5"/>
    </row>
    <row r="15" spans="1:13" ht="16.5" thickBot="1" x14ac:dyDescent="0.3">
      <c r="B15" s="4" t="s">
        <v>229</v>
      </c>
      <c r="J15" s="5">
        <v>795287</v>
      </c>
      <c r="K15" s="5"/>
      <c r="L15" s="5"/>
    </row>
    <row r="16" spans="1:13" ht="16.5" thickBot="1" x14ac:dyDescent="0.3">
      <c r="A16" s="149"/>
      <c r="B16" s="149"/>
      <c r="C16" s="149"/>
      <c r="D16" s="4" t="s">
        <v>127</v>
      </c>
      <c r="E16" s="150"/>
      <c r="F16" s="151">
        <f>SUM(F4:F4)</f>
        <v>708712</v>
      </c>
      <c r="G16" s="151"/>
      <c r="H16" s="151">
        <f>SUM(H4:H4)</f>
        <v>340362</v>
      </c>
      <c r="I16" s="150"/>
      <c r="J16" s="152">
        <f>SUM(J4:J15)</f>
        <v>-308072.2799999998</v>
      </c>
      <c r="K16" s="152"/>
      <c r="L16" s="152">
        <f>H16+J16</f>
        <v>32289.720000000205</v>
      </c>
      <c r="M16" s="153">
        <v>288031</v>
      </c>
    </row>
    <row r="17" spans="1:15" x14ac:dyDescent="0.25">
      <c r="A17" s="6"/>
      <c r="B17" s="6"/>
      <c r="C17" s="6"/>
      <c r="J17" s="5"/>
      <c r="K17" s="5"/>
      <c r="L17" s="5"/>
    </row>
    <row r="18" spans="1:15" x14ac:dyDescent="0.25">
      <c r="A18" s="6"/>
      <c r="B18" s="6"/>
      <c r="C18" s="6"/>
      <c r="D18" s="4" t="s">
        <v>180</v>
      </c>
      <c r="J18" s="5"/>
      <c r="K18" s="5"/>
      <c r="L18" s="5"/>
      <c r="M18" s="51">
        <f>SUM(L16-M16)</f>
        <v>-255741.2799999998</v>
      </c>
      <c r="N18" s="4" t="s">
        <v>207</v>
      </c>
    </row>
    <row r="19" spans="1:15" x14ac:dyDescent="0.25">
      <c r="A19" s="6"/>
      <c r="B19" s="6"/>
      <c r="C19" s="6"/>
      <c r="J19" s="5"/>
      <c r="K19" s="5"/>
      <c r="L19" s="5"/>
    </row>
    <row r="20" spans="1:15" x14ac:dyDescent="0.25">
      <c r="A20" s="6" t="s">
        <v>128</v>
      </c>
      <c r="B20" s="6"/>
      <c r="C20" s="6"/>
      <c r="F20" s="51">
        <v>922673</v>
      </c>
      <c r="H20" s="51">
        <v>1176344</v>
      </c>
      <c r="J20" s="5"/>
      <c r="K20" s="5"/>
      <c r="L20" s="5"/>
      <c r="M20" s="51">
        <f>SUM(J20*15%)</f>
        <v>0</v>
      </c>
    </row>
    <row r="21" spans="1:15" x14ac:dyDescent="0.25">
      <c r="A21" s="6"/>
      <c r="B21" s="4" t="s">
        <v>208</v>
      </c>
      <c r="C21" s="6"/>
      <c r="J21" s="136">
        <v>-433186</v>
      </c>
      <c r="K21" s="5"/>
      <c r="L21" s="5"/>
    </row>
    <row r="22" spans="1:15" x14ac:dyDescent="0.25">
      <c r="B22" s="4" t="s">
        <v>230</v>
      </c>
      <c r="F22" s="4"/>
      <c r="G22" s="4"/>
      <c r="J22" s="5">
        <v>5010.38</v>
      </c>
      <c r="K22" s="5"/>
      <c r="L22" s="5"/>
    </row>
    <row r="23" spans="1:15" x14ac:dyDescent="0.25">
      <c r="B23" s="4" t="s">
        <v>231</v>
      </c>
      <c r="F23" s="4"/>
      <c r="G23" s="4"/>
      <c r="J23" s="5">
        <v>42661</v>
      </c>
      <c r="K23" s="5"/>
      <c r="L23" s="5"/>
    </row>
    <row r="24" spans="1:15" x14ac:dyDescent="0.25">
      <c r="B24" s="4" t="s">
        <v>232</v>
      </c>
      <c r="F24" s="4"/>
      <c r="G24" s="4"/>
      <c r="J24" s="5">
        <v>-69158.58</v>
      </c>
      <c r="K24" s="5"/>
      <c r="L24" s="5"/>
    </row>
    <row r="25" spans="1:15" ht="16.5" thickBot="1" x14ac:dyDescent="0.3">
      <c r="B25" s="4" t="s">
        <v>233</v>
      </c>
      <c r="F25" s="4"/>
      <c r="G25" s="4"/>
      <c r="J25" s="5">
        <v>56371</v>
      </c>
      <c r="K25" s="5"/>
      <c r="L25" s="5"/>
    </row>
    <row r="26" spans="1:15" ht="16.5" thickBot="1" x14ac:dyDescent="0.3">
      <c r="A26" s="149"/>
      <c r="B26" s="149"/>
      <c r="C26" s="149"/>
      <c r="D26" s="4" t="s">
        <v>127</v>
      </c>
      <c r="E26" s="150"/>
      <c r="F26" s="151">
        <f>SUM(F20:F20)</f>
        <v>922673</v>
      </c>
      <c r="G26" s="151"/>
      <c r="H26" s="151">
        <f>SUM(H20:H20)</f>
        <v>1176344</v>
      </c>
      <c r="I26" s="150"/>
      <c r="J26" s="152">
        <f>SUM(J20:J25)</f>
        <v>-398302.2</v>
      </c>
      <c r="K26" s="152"/>
      <c r="L26" s="152">
        <f>H26+J26</f>
        <v>778041.8</v>
      </c>
      <c r="M26" s="153">
        <v>442554</v>
      </c>
    </row>
    <row r="27" spans="1:15" x14ac:dyDescent="0.25">
      <c r="A27" s="6"/>
      <c r="B27" s="6"/>
      <c r="C27" s="6"/>
      <c r="J27" s="5"/>
      <c r="K27" s="5"/>
      <c r="L27" s="5"/>
    </row>
    <row r="28" spans="1:15" x14ac:dyDescent="0.25">
      <c r="A28" s="6"/>
      <c r="B28" s="6"/>
      <c r="C28" s="6"/>
      <c r="D28" s="4" t="s">
        <v>181</v>
      </c>
      <c r="J28" s="5"/>
      <c r="K28" s="5"/>
      <c r="L28" s="5"/>
      <c r="M28" s="51">
        <f>L26-M26</f>
        <v>335487.80000000005</v>
      </c>
      <c r="N28" s="4" t="s">
        <v>194</v>
      </c>
    </row>
    <row r="29" spans="1:15" ht="16.5" thickBot="1" x14ac:dyDescent="0.3">
      <c r="A29" s="6"/>
      <c r="B29" s="6"/>
      <c r="C29" s="6"/>
      <c r="J29" s="5"/>
      <c r="K29" s="5"/>
      <c r="L29" s="5"/>
    </row>
    <row r="30" spans="1:15" ht="16.5" thickBot="1" x14ac:dyDescent="0.3">
      <c r="A30" s="149"/>
      <c r="B30" s="149"/>
      <c r="C30" s="149"/>
      <c r="D30" s="4" t="s">
        <v>68</v>
      </c>
      <c r="E30" s="154"/>
      <c r="F30" s="155">
        <f>SUM(F16+F26)</f>
        <v>1631385</v>
      </c>
      <c r="G30" s="155"/>
      <c r="H30" s="155">
        <f>SUM(H16+H26)</f>
        <v>1516706</v>
      </c>
      <c r="I30" s="155"/>
      <c r="J30" s="156">
        <f>SUM(J16+J26)</f>
        <v>-706374.47999999975</v>
      </c>
      <c r="K30" s="156"/>
      <c r="L30" s="156">
        <f>SUM(L16+L26)</f>
        <v>810331.52000000025</v>
      </c>
      <c r="M30" s="157">
        <f>M16+M26</f>
        <v>730585</v>
      </c>
    </row>
    <row r="31" spans="1:15" ht="16.5" thickTop="1" x14ac:dyDescent="0.25">
      <c r="A31" s="149"/>
      <c r="B31" s="149"/>
      <c r="C31" s="149"/>
      <c r="E31" s="158"/>
      <c r="F31" s="159"/>
      <c r="G31" s="159"/>
      <c r="H31" s="159"/>
      <c r="I31" s="159"/>
      <c r="J31" s="5"/>
      <c r="K31" s="5"/>
      <c r="L31" s="5"/>
      <c r="M31" s="123"/>
    </row>
    <row r="32" spans="1:15" x14ac:dyDescent="0.25">
      <c r="A32" s="149"/>
      <c r="B32" s="149"/>
      <c r="C32" s="149"/>
      <c r="E32" s="158"/>
      <c r="F32" s="159"/>
      <c r="G32" s="159"/>
      <c r="H32" s="159"/>
      <c r="I32" s="159"/>
      <c r="J32" s="5"/>
      <c r="K32" s="5"/>
      <c r="L32" s="5"/>
      <c r="M32" s="123">
        <f>L30-M30</f>
        <v>79746.520000000251</v>
      </c>
      <c r="N32" s="4" t="s">
        <v>234</v>
      </c>
      <c r="O32" s="4" t="s">
        <v>235</v>
      </c>
    </row>
    <row r="33" spans="1:13" x14ac:dyDescent="0.25">
      <c r="A33" s="149"/>
      <c r="B33" s="149"/>
      <c r="C33" s="149"/>
      <c r="E33" s="158"/>
      <c r="F33" s="159"/>
      <c r="G33" s="159"/>
      <c r="H33" s="159"/>
      <c r="I33" s="159"/>
      <c r="J33" s="5"/>
      <c r="K33" s="5"/>
      <c r="L33" s="5"/>
      <c r="M33" s="123"/>
    </row>
    <row r="34" spans="1:13" x14ac:dyDescent="0.25">
      <c r="A34" s="149"/>
      <c r="B34" s="149"/>
      <c r="C34" s="149"/>
      <c r="E34" s="158"/>
      <c r="F34" s="159"/>
      <c r="G34" s="159"/>
      <c r="H34" s="67"/>
      <c r="I34" s="67"/>
      <c r="J34" s="5"/>
      <c r="K34" s="5"/>
      <c r="L34" s="5"/>
    </row>
    <row r="35" spans="1:13" x14ac:dyDescent="0.25">
      <c r="A35" s="149"/>
      <c r="B35" s="149"/>
      <c r="C35" s="149"/>
      <c r="D35" s="4" t="s">
        <v>182</v>
      </c>
      <c r="E35" s="158"/>
      <c r="F35" s="159"/>
      <c r="G35" s="159"/>
      <c r="H35" s="67"/>
      <c r="I35" s="67"/>
      <c r="J35" s="5"/>
      <c r="K35" s="5"/>
      <c r="L35" s="5"/>
    </row>
    <row r="36" spans="1:13" x14ac:dyDescent="0.25">
      <c r="A36" s="149"/>
      <c r="B36" s="149"/>
      <c r="C36" s="149"/>
      <c r="E36" s="158"/>
      <c r="F36" s="159"/>
      <c r="G36" s="159"/>
      <c r="H36" s="67"/>
      <c r="I36" s="67"/>
      <c r="J36" s="5"/>
      <c r="K36" s="5"/>
      <c r="L36" s="5"/>
    </row>
    <row r="37" spans="1:13" x14ac:dyDescent="0.25">
      <c r="A37" s="149"/>
      <c r="B37" s="149"/>
      <c r="C37" s="149"/>
      <c r="E37" s="158"/>
      <c r="F37" s="159"/>
      <c r="G37" s="159"/>
      <c r="H37" s="67"/>
      <c r="I37" s="67"/>
      <c r="J37" s="5"/>
      <c r="K37" s="5"/>
      <c r="L37" s="5"/>
    </row>
    <row r="38" spans="1:13" x14ac:dyDescent="0.25">
      <c r="A38" s="149"/>
      <c r="B38" s="160" t="s">
        <v>236</v>
      </c>
      <c r="C38" s="149"/>
      <c r="E38" s="158"/>
      <c r="F38" s="159"/>
      <c r="G38" s="159"/>
      <c r="H38" s="67"/>
      <c r="I38" s="67"/>
      <c r="J38" s="5"/>
      <c r="K38" s="5"/>
      <c r="L38" s="5"/>
    </row>
    <row r="39" spans="1:13" x14ac:dyDescent="0.25">
      <c r="A39" s="149"/>
      <c r="B39" s="149"/>
      <c r="C39" s="149"/>
      <c r="E39" s="158"/>
      <c r="F39" s="159"/>
      <c r="G39" s="159"/>
      <c r="H39" s="67"/>
      <c r="I39" s="67"/>
      <c r="J39" s="5"/>
      <c r="K39" s="5"/>
      <c r="L39" s="5"/>
    </row>
    <row r="40" spans="1:13" x14ac:dyDescent="0.25">
      <c r="A40" s="149"/>
      <c r="B40" s="149"/>
      <c r="D40" s="161" t="s">
        <v>237</v>
      </c>
      <c r="E40" s="158"/>
      <c r="F40" s="159">
        <f>-(J10)*0.75</f>
        <v>1395426</v>
      </c>
      <c r="G40" s="159"/>
      <c r="H40" s="67"/>
      <c r="I40" s="67"/>
      <c r="J40" s="5"/>
      <c r="K40" s="5"/>
      <c r="L40" s="5"/>
    </row>
    <row r="41" spans="1:13" x14ac:dyDescent="0.25">
      <c r="A41" s="149"/>
      <c r="B41" s="149"/>
      <c r="C41" s="149"/>
      <c r="D41" s="4" t="s">
        <v>238</v>
      </c>
      <c r="E41" s="158"/>
      <c r="F41" s="159">
        <f>-J24*0.75</f>
        <v>51868.934999999998</v>
      </c>
      <c r="G41" s="159"/>
      <c r="H41" s="67"/>
      <c r="I41" s="67"/>
      <c r="J41" s="5"/>
      <c r="K41" s="5"/>
      <c r="L41" s="5"/>
    </row>
    <row r="42" spans="1:13" x14ac:dyDescent="0.25">
      <c r="A42" s="149"/>
      <c r="B42" s="149"/>
      <c r="C42" s="149"/>
      <c r="D42" s="4" t="s">
        <v>68</v>
      </c>
      <c r="E42" s="158"/>
      <c r="F42" s="159">
        <f>SUM(F40:F41)</f>
        <v>1447294.9350000001</v>
      </c>
      <c r="G42" s="159"/>
      <c r="H42" s="67"/>
      <c r="I42" s="67"/>
      <c r="J42" s="5"/>
      <c r="K42" s="5"/>
      <c r="L42" s="5"/>
    </row>
    <row r="43" spans="1:13" x14ac:dyDescent="0.25">
      <c r="A43" s="149"/>
      <c r="B43" s="149"/>
      <c r="C43" s="149"/>
      <c r="E43" s="158"/>
      <c r="F43" s="159"/>
      <c r="G43" s="159"/>
      <c r="H43" s="67"/>
      <c r="I43" s="67"/>
      <c r="J43" s="5"/>
      <c r="K43" s="5"/>
      <c r="L43" s="5"/>
    </row>
    <row r="44" spans="1:13" x14ac:dyDescent="0.25">
      <c r="A44" s="149"/>
      <c r="B44" s="160" t="s">
        <v>239</v>
      </c>
      <c r="E44" s="158"/>
      <c r="F44" s="159"/>
      <c r="G44" s="159"/>
      <c r="H44" s="67"/>
      <c r="I44" s="67"/>
      <c r="J44" s="5"/>
      <c r="K44" s="5"/>
      <c r="L44" s="5"/>
    </row>
    <row r="45" spans="1:13" x14ac:dyDescent="0.25">
      <c r="A45" s="149"/>
      <c r="B45" s="149"/>
      <c r="C45" s="149"/>
      <c r="E45" s="158"/>
      <c r="F45" s="159"/>
      <c r="G45" s="159"/>
      <c r="H45" s="67"/>
      <c r="I45" s="67"/>
      <c r="J45" s="5"/>
      <c r="K45" s="5"/>
      <c r="L45" s="5"/>
    </row>
    <row r="46" spans="1:13" x14ac:dyDescent="0.25">
      <c r="A46" s="149"/>
      <c r="B46" s="149"/>
      <c r="C46" s="149"/>
      <c r="D46" s="4" t="s">
        <v>240</v>
      </c>
      <c r="E46" s="158"/>
      <c r="F46" s="5">
        <v>473926.35</v>
      </c>
      <c r="G46" s="159"/>
      <c r="H46" s="67"/>
      <c r="I46" s="67"/>
      <c r="J46" s="5"/>
      <c r="K46" s="5"/>
      <c r="L46" s="5"/>
    </row>
    <row r="47" spans="1:13" x14ac:dyDescent="0.25">
      <c r="A47" s="149"/>
      <c r="B47" s="149"/>
      <c r="C47" s="149"/>
      <c r="D47" s="4" t="s">
        <v>218</v>
      </c>
      <c r="E47" s="158"/>
      <c r="F47" s="5">
        <v>795287</v>
      </c>
      <c r="G47" s="159"/>
      <c r="H47" s="67"/>
      <c r="I47" s="67"/>
      <c r="J47" s="5"/>
      <c r="K47" s="5"/>
      <c r="L47" s="5"/>
    </row>
    <row r="48" spans="1:13" x14ac:dyDescent="0.25">
      <c r="A48" s="149"/>
      <c r="B48" s="149"/>
      <c r="C48" s="149"/>
      <c r="D48" s="4" t="s">
        <v>68</v>
      </c>
      <c r="E48" s="158"/>
      <c r="F48" s="159">
        <f>SUM(F46:F47)</f>
        <v>1269213.3500000001</v>
      </c>
      <c r="G48" s="159"/>
      <c r="H48" s="67"/>
      <c r="I48" s="67"/>
      <c r="J48" s="5"/>
      <c r="K48" s="5"/>
      <c r="L48" s="5"/>
    </row>
    <row r="49" spans="1:12" x14ac:dyDescent="0.25">
      <c r="A49" s="149"/>
      <c r="B49" s="149"/>
      <c r="C49" s="149"/>
      <c r="E49" s="158"/>
      <c r="F49" s="159"/>
      <c r="G49" s="159"/>
      <c r="H49" s="67"/>
      <c r="I49" s="67"/>
      <c r="J49" s="5"/>
      <c r="K49" s="5"/>
      <c r="L49" s="5"/>
    </row>
    <row r="50" spans="1:12" x14ac:dyDescent="0.25">
      <c r="A50" s="149"/>
      <c r="B50" s="160" t="s">
        <v>241</v>
      </c>
      <c r="E50" s="158"/>
      <c r="F50" s="159"/>
      <c r="G50" s="159"/>
      <c r="H50" s="67"/>
      <c r="I50" s="67"/>
      <c r="J50" s="5"/>
      <c r="K50" s="5"/>
      <c r="L50" s="5"/>
    </row>
    <row r="51" spans="1:12" x14ac:dyDescent="0.25">
      <c r="A51" s="149"/>
      <c r="B51" s="149"/>
      <c r="C51" s="149"/>
      <c r="E51" s="158"/>
      <c r="F51" s="159">
        <f>F42-F48</f>
        <v>178081.58499999996</v>
      </c>
      <c r="G51" s="159"/>
      <c r="H51" s="67"/>
      <c r="I51" s="67"/>
      <c r="J51" s="5"/>
      <c r="K51" s="5"/>
      <c r="L51" s="5"/>
    </row>
    <row r="52" spans="1:12" x14ac:dyDescent="0.25">
      <c r="A52" s="149"/>
      <c r="B52" s="149"/>
      <c r="C52" s="149"/>
      <c r="E52" s="158"/>
      <c r="F52" s="159"/>
      <c r="G52" s="159"/>
      <c r="H52" s="67"/>
      <c r="I52" s="67"/>
      <c r="J52" s="5"/>
      <c r="K52" s="5"/>
      <c r="L52" s="5"/>
    </row>
    <row r="53" spans="1:12" x14ac:dyDescent="0.25">
      <c r="A53" s="149"/>
      <c r="B53" s="160" t="s">
        <v>242</v>
      </c>
      <c r="C53" s="149"/>
      <c r="E53" s="158"/>
      <c r="F53" s="159"/>
      <c r="G53" s="159"/>
      <c r="H53" s="67"/>
      <c r="I53" s="67"/>
      <c r="J53" s="5"/>
      <c r="K53" s="5"/>
      <c r="L53" s="5"/>
    </row>
    <row r="54" spans="1:12" x14ac:dyDescent="0.25">
      <c r="A54" s="149"/>
      <c r="B54" s="149"/>
      <c r="C54" s="149"/>
      <c r="E54" s="158"/>
      <c r="F54" s="159"/>
      <c r="G54" s="159"/>
      <c r="H54" s="67"/>
      <c r="I54" s="67"/>
      <c r="J54" s="5"/>
      <c r="K54" s="5"/>
      <c r="L54" s="5"/>
    </row>
    <row r="55" spans="1:12" x14ac:dyDescent="0.25">
      <c r="A55" s="149"/>
      <c r="B55" s="149"/>
      <c r="C55" s="149"/>
      <c r="D55" s="4" t="s">
        <v>243</v>
      </c>
      <c r="E55" s="158"/>
      <c r="F55" s="159">
        <v>85000</v>
      </c>
      <c r="G55" s="159"/>
      <c r="H55" s="51" t="s">
        <v>244</v>
      </c>
      <c r="I55" s="67"/>
      <c r="J55" s="5"/>
      <c r="K55" s="5"/>
      <c r="L55" s="5"/>
    </row>
    <row r="56" spans="1:12" x14ac:dyDescent="0.25">
      <c r="A56" s="149"/>
      <c r="B56" s="149"/>
      <c r="C56" s="149"/>
      <c r="D56" s="4" t="s">
        <v>245</v>
      </c>
      <c r="E56" s="158"/>
      <c r="F56" s="159">
        <v>80000</v>
      </c>
      <c r="G56" s="159"/>
      <c r="H56" s="51" t="s">
        <v>246</v>
      </c>
      <c r="I56" s="67"/>
      <c r="J56" s="5"/>
      <c r="K56" s="5"/>
      <c r="L56" s="5"/>
    </row>
    <row r="57" spans="1:12" x14ac:dyDescent="0.25">
      <c r="A57" s="149"/>
      <c r="B57" s="149"/>
      <c r="C57" s="149"/>
      <c r="D57" s="4" t="s">
        <v>247</v>
      </c>
      <c r="E57" s="158"/>
      <c r="F57" s="159">
        <v>15000</v>
      </c>
      <c r="G57" s="159"/>
      <c r="H57" s="51" t="s">
        <v>248</v>
      </c>
      <c r="I57" s="67"/>
      <c r="J57" s="5"/>
      <c r="K57" s="5"/>
      <c r="L57" s="5"/>
    </row>
    <row r="58" spans="1:12" x14ac:dyDescent="0.25">
      <c r="A58" s="149"/>
      <c r="B58" s="149"/>
      <c r="C58" s="149"/>
      <c r="D58" s="4" t="s">
        <v>249</v>
      </c>
      <c r="E58" s="158"/>
      <c r="F58" s="159">
        <v>20000</v>
      </c>
      <c r="G58" s="159"/>
      <c r="H58" s="51" t="s">
        <v>250</v>
      </c>
      <c r="I58" s="67"/>
      <c r="J58" s="5"/>
      <c r="K58" s="5"/>
      <c r="L58" s="5"/>
    </row>
    <row r="59" spans="1:12" x14ac:dyDescent="0.25">
      <c r="A59" s="149"/>
      <c r="B59" s="149"/>
      <c r="C59" s="149"/>
      <c r="D59" s="4" t="s">
        <v>240</v>
      </c>
      <c r="E59" s="158"/>
      <c r="F59" s="159">
        <v>55000</v>
      </c>
      <c r="G59" s="159"/>
      <c r="H59" s="51" t="s">
        <v>251</v>
      </c>
      <c r="I59" s="67"/>
      <c r="J59" s="5"/>
      <c r="K59" s="5"/>
      <c r="L59" s="5"/>
    </row>
    <row r="60" spans="1:12" x14ac:dyDescent="0.25">
      <c r="A60" s="149"/>
      <c r="B60" s="149"/>
      <c r="C60" s="149"/>
      <c r="D60" s="4" t="s">
        <v>252</v>
      </c>
      <c r="E60" s="158"/>
      <c r="F60" s="159">
        <v>70000</v>
      </c>
      <c r="G60" s="159"/>
      <c r="H60" s="51" t="s">
        <v>253</v>
      </c>
      <c r="I60" s="67"/>
      <c r="J60" s="5"/>
      <c r="K60" s="5"/>
      <c r="L60" s="5"/>
    </row>
    <row r="61" spans="1:12" x14ac:dyDescent="0.25">
      <c r="A61" s="149"/>
      <c r="B61" s="149"/>
      <c r="C61" s="149"/>
      <c r="D61" s="4" t="s">
        <v>257</v>
      </c>
      <c r="E61" s="158"/>
      <c r="F61" s="159">
        <v>7500</v>
      </c>
      <c r="G61" s="159"/>
      <c r="H61" s="51" t="s">
        <v>258</v>
      </c>
      <c r="I61" s="67"/>
      <c r="J61" s="5"/>
      <c r="K61" s="5"/>
      <c r="L61" s="5"/>
    </row>
    <row r="62" spans="1:12" x14ac:dyDescent="0.25">
      <c r="A62" s="149"/>
      <c r="B62" s="149"/>
      <c r="C62" s="149"/>
      <c r="E62" s="158"/>
      <c r="F62" s="159"/>
      <c r="G62" s="159"/>
      <c r="H62" s="67"/>
      <c r="I62" s="67"/>
      <c r="J62" s="5"/>
      <c r="K62" s="5"/>
      <c r="L62" s="5"/>
    </row>
    <row r="63" spans="1:12" x14ac:dyDescent="0.25">
      <c r="A63" s="162" t="s">
        <v>129</v>
      </c>
      <c r="B63" s="162"/>
      <c r="C63" s="162"/>
      <c r="D63" s="163"/>
      <c r="E63" s="163"/>
      <c r="F63" s="163"/>
      <c r="G63" s="163"/>
      <c r="H63" s="4"/>
    </row>
    <row r="64" spans="1:12" x14ac:dyDescent="0.25">
      <c r="A64" s="162"/>
      <c r="B64" s="162" t="s">
        <v>130</v>
      </c>
      <c r="C64" s="162"/>
      <c r="D64" s="163"/>
      <c r="E64" s="163"/>
      <c r="F64" s="163"/>
      <c r="G64" s="163"/>
      <c r="H64" s="4"/>
    </row>
    <row r="65" spans="1:8" x14ac:dyDescent="0.25">
      <c r="A65" s="163"/>
      <c r="B65" s="162" t="s">
        <v>131</v>
      </c>
      <c r="C65" s="162"/>
      <c r="D65" s="163"/>
      <c r="E65" s="163"/>
      <c r="F65" s="163"/>
      <c r="G65" s="163"/>
      <c r="H65" s="4"/>
    </row>
    <row r="66" spans="1:8" x14ac:dyDescent="0.25">
      <c r="A66" s="163"/>
      <c r="B66" s="162" t="s">
        <v>183</v>
      </c>
      <c r="C66" s="162"/>
      <c r="D66" s="163"/>
      <c r="E66" s="163"/>
      <c r="F66" s="163"/>
      <c r="G66" s="163"/>
      <c r="H66" s="4"/>
    </row>
    <row r="67" spans="1:8" x14ac:dyDescent="0.25">
      <c r="A67" s="162"/>
      <c r="B67" s="162"/>
      <c r="C67" s="162"/>
      <c r="D67" s="163"/>
      <c r="E67" s="163"/>
      <c r="F67" s="163"/>
      <c r="G67" s="163"/>
      <c r="H67" s="4"/>
    </row>
    <row r="68" spans="1:8" x14ac:dyDescent="0.25">
      <c r="A68" s="162" t="s">
        <v>128</v>
      </c>
      <c r="B68" s="162"/>
      <c r="C68" s="162"/>
      <c r="D68" s="162"/>
      <c r="E68" s="162"/>
      <c r="F68" s="164"/>
      <c r="G68" s="164"/>
      <c r="H68" s="4"/>
    </row>
    <row r="69" spans="1:8" x14ac:dyDescent="0.25">
      <c r="A69" s="162"/>
      <c r="B69" s="162" t="s">
        <v>132</v>
      </c>
      <c r="C69" s="162"/>
      <c r="D69" s="162"/>
      <c r="E69" s="162"/>
      <c r="F69" s="164"/>
      <c r="G69" s="164"/>
      <c r="H69" s="4"/>
    </row>
  </sheetData>
  <pageMargins left="0.7" right="0.7" top="0.75" bottom="0.75" header="0.3" footer="0.3"/>
  <pageSetup scale="4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3A0A-E5F2-49C2-BB86-485F4DAD0AE2}">
  <dimension ref="A1:M28"/>
  <sheetViews>
    <sheetView view="pageBreakPreview" zoomScale="60" zoomScaleNormal="100" workbookViewId="0">
      <selection activeCell="I21" sqref="I21"/>
    </sheetView>
  </sheetViews>
  <sheetFormatPr defaultRowHeight="15.75" x14ac:dyDescent="0.25"/>
  <cols>
    <col min="1" max="1" width="30.7109375" style="4" customWidth="1"/>
    <col min="2" max="2" width="3.7109375" style="4" customWidth="1"/>
    <col min="3" max="3" width="13.42578125" style="4" customWidth="1"/>
    <col min="4" max="4" width="12.85546875" style="4" customWidth="1"/>
    <col min="5" max="5" width="14" style="4" customWidth="1"/>
    <col min="6" max="6" width="13.85546875" style="4" customWidth="1"/>
    <col min="7" max="7" width="13" style="4" bestFit="1" customWidth="1"/>
    <col min="8" max="9" width="14" style="4" bestFit="1" customWidth="1"/>
    <col min="10" max="11" width="13.42578125" style="4" bestFit="1" customWidth="1"/>
    <col min="12" max="12" width="15.140625" style="4" customWidth="1"/>
    <col min="13" max="13" width="12.28515625" style="4" customWidth="1"/>
    <col min="14" max="255" width="9.140625" style="4"/>
    <col min="256" max="256" width="30.7109375" style="4" customWidth="1"/>
    <col min="257" max="257" width="3.7109375" style="4" customWidth="1"/>
    <col min="258" max="258" width="13.42578125" style="4" customWidth="1"/>
    <col min="259" max="259" width="12.85546875" style="4" customWidth="1"/>
    <col min="260" max="260" width="14" style="4" customWidth="1"/>
    <col min="261" max="261" width="13.85546875" style="4" customWidth="1"/>
    <col min="262" max="262" width="11.5703125" style="4" customWidth="1"/>
    <col min="263" max="263" width="11.28515625" style="4" customWidth="1"/>
    <col min="264" max="264" width="11.42578125" style="4" customWidth="1"/>
    <col min="265" max="265" width="12.5703125" style="4" customWidth="1"/>
    <col min="266" max="266" width="12" style="4" customWidth="1"/>
    <col min="267" max="267" width="15.140625" style="4" customWidth="1"/>
    <col min="268" max="268" width="12.28515625" style="4" customWidth="1"/>
    <col min="269" max="511" width="9.140625" style="4"/>
    <col min="512" max="512" width="30.7109375" style="4" customWidth="1"/>
    <col min="513" max="513" width="3.7109375" style="4" customWidth="1"/>
    <col min="514" max="514" width="13.42578125" style="4" customWidth="1"/>
    <col min="515" max="515" width="12.85546875" style="4" customWidth="1"/>
    <col min="516" max="516" width="14" style="4" customWidth="1"/>
    <col min="517" max="517" width="13.85546875" style="4" customWidth="1"/>
    <col min="518" max="518" width="11.5703125" style="4" customWidth="1"/>
    <col min="519" max="519" width="11.28515625" style="4" customWidth="1"/>
    <col min="520" max="520" width="11.42578125" style="4" customWidth="1"/>
    <col min="521" max="521" width="12.5703125" style="4" customWidth="1"/>
    <col min="522" max="522" width="12" style="4" customWidth="1"/>
    <col min="523" max="523" width="15.140625" style="4" customWidth="1"/>
    <col min="524" max="524" width="12.28515625" style="4" customWidth="1"/>
    <col min="525" max="767" width="9.140625" style="4"/>
    <col min="768" max="768" width="30.7109375" style="4" customWidth="1"/>
    <col min="769" max="769" width="3.7109375" style="4" customWidth="1"/>
    <col min="770" max="770" width="13.42578125" style="4" customWidth="1"/>
    <col min="771" max="771" width="12.85546875" style="4" customWidth="1"/>
    <col min="772" max="772" width="14" style="4" customWidth="1"/>
    <col min="773" max="773" width="13.85546875" style="4" customWidth="1"/>
    <col min="774" max="774" width="11.5703125" style="4" customWidth="1"/>
    <col min="775" max="775" width="11.28515625" style="4" customWidth="1"/>
    <col min="776" max="776" width="11.42578125" style="4" customWidth="1"/>
    <col min="777" max="777" width="12.5703125" style="4" customWidth="1"/>
    <col min="778" max="778" width="12" style="4" customWidth="1"/>
    <col min="779" max="779" width="15.140625" style="4" customWidth="1"/>
    <col min="780" max="780" width="12.28515625" style="4" customWidth="1"/>
    <col min="781" max="1023" width="9.140625" style="4"/>
    <col min="1024" max="1024" width="30.7109375" style="4" customWidth="1"/>
    <col min="1025" max="1025" width="3.7109375" style="4" customWidth="1"/>
    <col min="1026" max="1026" width="13.42578125" style="4" customWidth="1"/>
    <col min="1027" max="1027" width="12.85546875" style="4" customWidth="1"/>
    <col min="1028" max="1028" width="14" style="4" customWidth="1"/>
    <col min="1029" max="1029" width="13.85546875" style="4" customWidth="1"/>
    <col min="1030" max="1030" width="11.5703125" style="4" customWidth="1"/>
    <col min="1031" max="1031" width="11.28515625" style="4" customWidth="1"/>
    <col min="1032" max="1032" width="11.42578125" style="4" customWidth="1"/>
    <col min="1033" max="1033" width="12.5703125" style="4" customWidth="1"/>
    <col min="1034" max="1034" width="12" style="4" customWidth="1"/>
    <col min="1035" max="1035" width="15.140625" style="4" customWidth="1"/>
    <col min="1036" max="1036" width="12.28515625" style="4" customWidth="1"/>
    <col min="1037" max="1279" width="9.140625" style="4"/>
    <col min="1280" max="1280" width="30.7109375" style="4" customWidth="1"/>
    <col min="1281" max="1281" width="3.7109375" style="4" customWidth="1"/>
    <col min="1282" max="1282" width="13.42578125" style="4" customWidth="1"/>
    <col min="1283" max="1283" width="12.85546875" style="4" customWidth="1"/>
    <col min="1284" max="1284" width="14" style="4" customWidth="1"/>
    <col min="1285" max="1285" width="13.85546875" style="4" customWidth="1"/>
    <col min="1286" max="1286" width="11.5703125" style="4" customWidth="1"/>
    <col min="1287" max="1287" width="11.28515625" style="4" customWidth="1"/>
    <col min="1288" max="1288" width="11.42578125" style="4" customWidth="1"/>
    <col min="1289" max="1289" width="12.5703125" style="4" customWidth="1"/>
    <col min="1290" max="1290" width="12" style="4" customWidth="1"/>
    <col min="1291" max="1291" width="15.140625" style="4" customWidth="1"/>
    <col min="1292" max="1292" width="12.28515625" style="4" customWidth="1"/>
    <col min="1293" max="1535" width="9.140625" style="4"/>
    <col min="1536" max="1536" width="30.7109375" style="4" customWidth="1"/>
    <col min="1537" max="1537" width="3.7109375" style="4" customWidth="1"/>
    <col min="1538" max="1538" width="13.42578125" style="4" customWidth="1"/>
    <col min="1539" max="1539" width="12.85546875" style="4" customWidth="1"/>
    <col min="1540" max="1540" width="14" style="4" customWidth="1"/>
    <col min="1541" max="1541" width="13.85546875" style="4" customWidth="1"/>
    <col min="1542" max="1542" width="11.5703125" style="4" customWidth="1"/>
    <col min="1543" max="1543" width="11.28515625" style="4" customWidth="1"/>
    <col min="1544" max="1544" width="11.42578125" style="4" customWidth="1"/>
    <col min="1545" max="1545" width="12.5703125" style="4" customWidth="1"/>
    <col min="1546" max="1546" width="12" style="4" customWidth="1"/>
    <col min="1547" max="1547" width="15.140625" style="4" customWidth="1"/>
    <col min="1548" max="1548" width="12.28515625" style="4" customWidth="1"/>
    <col min="1549" max="1791" width="9.140625" style="4"/>
    <col min="1792" max="1792" width="30.7109375" style="4" customWidth="1"/>
    <col min="1793" max="1793" width="3.7109375" style="4" customWidth="1"/>
    <col min="1794" max="1794" width="13.42578125" style="4" customWidth="1"/>
    <col min="1795" max="1795" width="12.85546875" style="4" customWidth="1"/>
    <col min="1796" max="1796" width="14" style="4" customWidth="1"/>
    <col min="1797" max="1797" width="13.85546875" style="4" customWidth="1"/>
    <col min="1798" max="1798" width="11.5703125" style="4" customWidth="1"/>
    <col min="1799" max="1799" width="11.28515625" style="4" customWidth="1"/>
    <col min="1800" max="1800" width="11.42578125" style="4" customWidth="1"/>
    <col min="1801" max="1801" width="12.5703125" style="4" customWidth="1"/>
    <col min="1802" max="1802" width="12" style="4" customWidth="1"/>
    <col min="1803" max="1803" width="15.140625" style="4" customWidth="1"/>
    <col min="1804" max="1804" width="12.28515625" style="4" customWidth="1"/>
    <col min="1805" max="2047" width="9.140625" style="4"/>
    <col min="2048" max="2048" width="30.7109375" style="4" customWidth="1"/>
    <col min="2049" max="2049" width="3.7109375" style="4" customWidth="1"/>
    <col min="2050" max="2050" width="13.42578125" style="4" customWidth="1"/>
    <col min="2051" max="2051" width="12.85546875" style="4" customWidth="1"/>
    <col min="2052" max="2052" width="14" style="4" customWidth="1"/>
    <col min="2053" max="2053" width="13.85546875" style="4" customWidth="1"/>
    <col min="2054" max="2054" width="11.5703125" style="4" customWidth="1"/>
    <col min="2055" max="2055" width="11.28515625" style="4" customWidth="1"/>
    <col min="2056" max="2056" width="11.42578125" style="4" customWidth="1"/>
    <col min="2057" max="2057" width="12.5703125" style="4" customWidth="1"/>
    <col min="2058" max="2058" width="12" style="4" customWidth="1"/>
    <col min="2059" max="2059" width="15.140625" style="4" customWidth="1"/>
    <col min="2060" max="2060" width="12.28515625" style="4" customWidth="1"/>
    <col min="2061" max="2303" width="9.140625" style="4"/>
    <col min="2304" max="2304" width="30.7109375" style="4" customWidth="1"/>
    <col min="2305" max="2305" width="3.7109375" style="4" customWidth="1"/>
    <col min="2306" max="2306" width="13.42578125" style="4" customWidth="1"/>
    <col min="2307" max="2307" width="12.85546875" style="4" customWidth="1"/>
    <col min="2308" max="2308" width="14" style="4" customWidth="1"/>
    <col min="2309" max="2309" width="13.85546875" style="4" customWidth="1"/>
    <col min="2310" max="2310" width="11.5703125" style="4" customWidth="1"/>
    <col min="2311" max="2311" width="11.28515625" style="4" customWidth="1"/>
    <col min="2312" max="2312" width="11.42578125" style="4" customWidth="1"/>
    <col min="2313" max="2313" width="12.5703125" style="4" customWidth="1"/>
    <col min="2314" max="2314" width="12" style="4" customWidth="1"/>
    <col min="2315" max="2315" width="15.140625" style="4" customWidth="1"/>
    <col min="2316" max="2316" width="12.28515625" style="4" customWidth="1"/>
    <col min="2317" max="2559" width="9.140625" style="4"/>
    <col min="2560" max="2560" width="30.7109375" style="4" customWidth="1"/>
    <col min="2561" max="2561" width="3.7109375" style="4" customWidth="1"/>
    <col min="2562" max="2562" width="13.42578125" style="4" customWidth="1"/>
    <col min="2563" max="2563" width="12.85546875" style="4" customWidth="1"/>
    <col min="2564" max="2564" width="14" style="4" customWidth="1"/>
    <col min="2565" max="2565" width="13.85546875" style="4" customWidth="1"/>
    <col min="2566" max="2566" width="11.5703125" style="4" customWidth="1"/>
    <col min="2567" max="2567" width="11.28515625" style="4" customWidth="1"/>
    <col min="2568" max="2568" width="11.42578125" style="4" customWidth="1"/>
    <col min="2569" max="2569" width="12.5703125" style="4" customWidth="1"/>
    <col min="2570" max="2570" width="12" style="4" customWidth="1"/>
    <col min="2571" max="2571" width="15.140625" style="4" customWidth="1"/>
    <col min="2572" max="2572" width="12.28515625" style="4" customWidth="1"/>
    <col min="2573" max="2815" width="9.140625" style="4"/>
    <col min="2816" max="2816" width="30.7109375" style="4" customWidth="1"/>
    <col min="2817" max="2817" width="3.7109375" style="4" customWidth="1"/>
    <col min="2818" max="2818" width="13.42578125" style="4" customWidth="1"/>
    <col min="2819" max="2819" width="12.85546875" style="4" customWidth="1"/>
    <col min="2820" max="2820" width="14" style="4" customWidth="1"/>
    <col min="2821" max="2821" width="13.85546875" style="4" customWidth="1"/>
    <col min="2822" max="2822" width="11.5703125" style="4" customWidth="1"/>
    <col min="2823" max="2823" width="11.28515625" style="4" customWidth="1"/>
    <col min="2824" max="2824" width="11.42578125" style="4" customWidth="1"/>
    <col min="2825" max="2825" width="12.5703125" style="4" customWidth="1"/>
    <col min="2826" max="2826" width="12" style="4" customWidth="1"/>
    <col min="2827" max="2827" width="15.140625" style="4" customWidth="1"/>
    <col min="2828" max="2828" width="12.28515625" style="4" customWidth="1"/>
    <col min="2829" max="3071" width="9.140625" style="4"/>
    <col min="3072" max="3072" width="30.7109375" style="4" customWidth="1"/>
    <col min="3073" max="3073" width="3.7109375" style="4" customWidth="1"/>
    <col min="3074" max="3074" width="13.42578125" style="4" customWidth="1"/>
    <col min="3075" max="3075" width="12.85546875" style="4" customWidth="1"/>
    <col min="3076" max="3076" width="14" style="4" customWidth="1"/>
    <col min="3077" max="3077" width="13.85546875" style="4" customWidth="1"/>
    <col min="3078" max="3078" width="11.5703125" style="4" customWidth="1"/>
    <col min="3079" max="3079" width="11.28515625" style="4" customWidth="1"/>
    <col min="3080" max="3080" width="11.42578125" style="4" customWidth="1"/>
    <col min="3081" max="3081" width="12.5703125" style="4" customWidth="1"/>
    <col min="3082" max="3082" width="12" style="4" customWidth="1"/>
    <col min="3083" max="3083" width="15.140625" style="4" customWidth="1"/>
    <col min="3084" max="3084" width="12.28515625" style="4" customWidth="1"/>
    <col min="3085" max="3327" width="9.140625" style="4"/>
    <col min="3328" max="3328" width="30.7109375" style="4" customWidth="1"/>
    <col min="3329" max="3329" width="3.7109375" style="4" customWidth="1"/>
    <col min="3330" max="3330" width="13.42578125" style="4" customWidth="1"/>
    <col min="3331" max="3331" width="12.85546875" style="4" customWidth="1"/>
    <col min="3332" max="3332" width="14" style="4" customWidth="1"/>
    <col min="3333" max="3333" width="13.85546875" style="4" customWidth="1"/>
    <col min="3334" max="3334" width="11.5703125" style="4" customWidth="1"/>
    <col min="3335" max="3335" width="11.28515625" style="4" customWidth="1"/>
    <col min="3336" max="3336" width="11.42578125" style="4" customWidth="1"/>
    <col min="3337" max="3337" width="12.5703125" style="4" customWidth="1"/>
    <col min="3338" max="3338" width="12" style="4" customWidth="1"/>
    <col min="3339" max="3339" width="15.140625" style="4" customWidth="1"/>
    <col min="3340" max="3340" width="12.28515625" style="4" customWidth="1"/>
    <col min="3341" max="3583" width="9.140625" style="4"/>
    <col min="3584" max="3584" width="30.7109375" style="4" customWidth="1"/>
    <col min="3585" max="3585" width="3.7109375" style="4" customWidth="1"/>
    <col min="3586" max="3586" width="13.42578125" style="4" customWidth="1"/>
    <col min="3587" max="3587" width="12.85546875" style="4" customWidth="1"/>
    <col min="3588" max="3588" width="14" style="4" customWidth="1"/>
    <col min="3589" max="3589" width="13.85546875" style="4" customWidth="1"/>
    <col min="3590" max="3590" width="11.5703125" style="4" customWidth="1"/>
    <col min="3591" max="3591" width="11.28515625" style="4" customWidth="1"/>
    <col min="3592" max="3592" width="11.42578125" style="4" customWidth="1"/>
    <col min="3593" max="3593" width="12.5703125" style="4" customWidth="1"/>
    <col min="3594" max="3594" width="12" style="4" customWidth="1"/>
    <col min="3595" max="3595" width="15.140625" style="4" customWidth="1"/>
    <col min="3596" max="3596" width="12.28515625" style="4" customWidth="1"/>
    <col min="3597" max="3839" width="9.140625" style="4"/>
    <col min="3840" max="3840" width="30.7109375" style="4" customWidth="1"/>
    <col min="3841" max="3841" width="3.7109375" style="4" customWidth="1"/>
    <col min="3842" max="3842" width="13.42578125" style="4" customWidth="1"/>
    <col min="3843" max="3843" width="12.85546875" style="4" customWidth="1"/>
    <col min="3844" max="3844" width="14" style="4" customWidth="1"/>
    <col min="3845" max="3845" width="13.85546875" style="4" customWidth="1"/>
    <col min="3846" max="3846" width="11.5703125" style="4" customWidth="1"/>
    <col min="3847" max="3847" width="11.28515625" style="4" customWidth="1"/>
    <col min="3848" max="3848" width="11.42578125" style="4" customWidth="1"/>
    <col min="3849" max="3849" width="12.5703125" style="4" customWidth="1"/>
    <col min="3850" max="3850" width="12" style="4" customWidth="1"/>
    <col min="3851" max="3851" width="15.140625" style="4" customWidth="1"/>
    <col min="3852" max="3852" width="12.28515625" style="4" customWidth="1"/>
    <col min="3853" max="4095" width="9.140625" style="4"/>
    <col min="4096" max="4096" width="30.7109375" style="4" customWidth="1"/>
    <col min="4097" max="4097" width="3.7109375" style="4" customWidth="1"/>
    <col min="4098" max="4098" width="13.42578125" style="4" customWidth="1"/>
    <col min="4099" max="4099" width="12.85546875" style="4" customWidth="1"/>
    <col min="4100" max="4100" width="14" style="4" customWidth="1"/>
    <col min="4101" max="4101" width="13.85546875" style="4" customWidth="1"/>
    <col min="4102" max="4102" width="11.5703125" style="4" customWidth="1"/>
    <col min="4103" max="4103" width="11.28515625" style="4" customWidth="1"/>
    <col min="4104" max="4104" width="11.42578125" style="4" customWidth="1"/>
    <col min="4105" max="4105" width="12.5703125" style="4" customWidth="1"/>
    <col min="4106" max="4106" width="12" style="4" customWidth="1"/>
    <col min="4107" max="4107" width="15.140625" style="4" customWidth="1"/>
    <col min="4108" max="4108" width="12.28515625" style="4" customWidth="1"/>
    <col min="4109" max="4351" width="9.140625" style="4"/>
    <col min="4352" max="4352" width="30.7109375" style="4" customWidth="1"/>
    <col min="4353" max="4353" width="3.7109375" style="4" customWidth="1"/>
    <col min="4354" max="4354" width="13.42578125" style="4" customWidth="1"/>
    <col min="4355" max="4355" width="12.85546875" style="4" customWidth="1"/>
    <col min="4356" max="4356" width="14" style="4" customWidth="1"/>
    <col min="4357" max="4357" width="13.85546875" style="4" customWidth="1"/>
    <col min="4358" max="4358" width="11.5703125" style="4" customWidth="1"/>
    <col min="4359" max="4359" width="11.28515625" style="4" customWidth="1"/>
    <col min="4360" max="4360" width="11.42578125" style="4" customWidth="1"/>
    <col min="4361" max="4361" width="12.5703125" style="4" customWidth="1"/>
    <col min="4362" max="4362" width="12" style="4" customWidth="1"/>
    <col min="4363" max="4363" width="15.140625" style="4" customWidth="1"/>
    <col min="4364" max="4364" width="12.28515625" style="4" customWidth="1"/>
    <col min="4365" max="4607" width="9.140625" style="4"/>
    <col min="4608" max="4608" width="30.7109375" style="4" customWidth="1"/>
    <col min="4609" max="4609" width="3.7109375" style="4" customWidth="1"/>
    <col min="4610" max="4610" width="13.42578125" style="4" customWidth="1"/>
    <col min="4611" max="4611" width="12.85546875" style="4" customWidth="1"/>
    <col min="4612" max="4612" width="14" style="4" customWidth="1"/>
    <col min="4613" max="4613" width="13.85546875" style="4" customWidth="1"/>
    <col min="4614" max="4614" width="11.5703125" style="4" customWidth="1"/>
    <col min="4615" max="4615" width="11.28515625" style="4" customWidth="1"/>
    <col min="4616" max="4616" width="11.42578125" style="4" customWidth="1"/>
    <col min="4617" max="4617" width="12.5703125" style="4" customWidth="1"/>
    <col min="4618" max="4618" width="12" style="4" customWidth="1"/>
    <col min="4619" max="4619" width="15.140625" style="4" customWidth="1"/>
    <col min="4620" max="4620" width="12.28515625" style="4" customWidth="1"/>
    <col min="4621" max="4863" width="9.140625" style="4"/>
    <col min="4864" max="4864" width="30.7109375" style="4" customWidth="1"/>
    <col min="4865" max="4865" width="3.7109375" style="4" customWidth="1"/>
    <col min="4866" max="4866" width="13.42578125" style="4" customWidth="1"/>
    <col min="4867" max="4867" width="12.85546875" style="4" customWidth="1"/>
    <col min="4868" max="4868" width="14" style="4" customWidth="1"/>
    <col min="4869" max="4869" width="13.85546875" style="4" customWidth="1"/>
    <col min="4870" max="4870" width="11.5703125" style="4" customWidth="1"/>
    <col min="4871" max="4871" width="11.28515625" style="4" customWidth="1"/>
    <col min="4872" max="4872" width="11.42578125" style="4" customWidth="1"/>
    <col min="4873" max="4873" width="12.5703125" style="4" customWidth="1"/>
    <col min="4874" max="4874" width="12" style="4" customWidth="1"/>
    <col min="4875" max="4875" width="15.140625" style="4" customWidth="1"/>
    <col min="4876" max="4876" width="12.28515625" style="4" customWidth="1"/>
    <col min="4877" max="5119" width="9.140625" style="4"/>
    <col min="5120" max="5120" width="30.7109375" style="4" customWidth="1"/>
    <col min="5121" max="5121" width="3.7109375" style="4" customWidth="1"/>
    <col min="5122" max="5122" width="13.42578125" style="4" customWidth="1"/>
    <col min="5123" max="5123" width="12.85546875" style="4" customWidth="1"/>
    <col min="5124" max="5124" width="14" style="4" customWidth="1"/>
    <col min="5125" max="5125" width="13.85546875" style="4" customWidth="1"/>
    <col min="5126" max="5126" width="11.5703125" style="4" customWidth="1"/>
    <col min="5127" max="5127" width="11.28515625" style="4" customWidth="1"/>
    <col min="5128" max="5128" width="11.42578125" style="4" customWidth="1"/>
    <col min="5129" max="5129" width="12.5703125" style="4" customWidth="1"/>
    <col min="5130" max="5130" width="12" style="4" customWidth="1"/>
    <col min="5131" max="5131" width="15.140625" style="4" customWidth="1"/>
    <col min="5132" max="5132" width="12.28515625" style="4" customWidth="1"/>
    <col min="5133" max="5375" width="9.140625" style="4"/>
    <col min="5376" max="5376" width="30.7109375" style="4" customWidth="1"/>
    <col min="5377" max="5377" width="3.7109375" style="4" customWidth="1"/>
    <col min="5378" max="5378" width="13.42578125" style="4" customWidth="1"/>
    <col min="5379" max="5379" width="12.85546875" style="4" customWidth="1"/>
    <col min="5380" max="5380" width="14" style="4" customWidth="1"/>
    <col min="5381" max="5381" width="13.85546875" style="4" customWidth="1"/>
    <col min="5382" max="5382" width="11.5703125" style="4" customWidth="1"/>
    <col min="5383" max="5383" width="11.28515625" style="4" customWidth="1"/>
    <col min="5384" max="5384" width="11.42578125" style="4" customWidth="1"/>
    <col min="5385" max="5385" width="12.5703125" style="4" customWidth="1"/>
    <col min="5386" max="5386" width="12" style="4" customWidth="1"/>
    <col min="5387" max="5387" width="15.140625" style="4" customWidth="1"/>
    <col min="5388" max="5388" width="12.28515625" style="4" customWidth="1"/>
    <col min="5389" max="5631" width="9.140625" style="4"/>
    <col min="5632" max="5632" width="30.7109375" style="4" customWidth="1"/>
    <col min="5633" max="5633" width="3.7109375" style="4" customWidth="1"/>
    <col min="5634" max="5634" width="13.42578125" style="4" customWidth="1"/>
    <col min="5635" max="5635" width="12.85546875" style="4" customWidth="1"/>
    <col min="5636" max="5636" width="14" style="4" customWidth="1"/>
    <col min="5637" max="5637" width="13.85546875" style="4" customWidth="1"/>
    <col min="5638" max="5638" width="11.5703125" style="4" customWidth="1"/>
    <col min="5639" max="5639" width="11.28515625" style="4" customWidth="1"/>
    <col min="5640" max="5640" width="11.42578125" style="4" customWidth="1"/>
    <col min="5641" max="5641" width="12.5703125" style="4" customWidth="1"/>
    <col min="5642" max="5642" width="12" style="4" customWidth="1"/>
    <col min="5643" max="5643" width="15.140625" style="4" customWidth="1"/>
    <col min="5644" max="5644" width="12.28515625" style="4" customWidth="1"/>
    <col min="5645" max="5887" width="9.140625" style="4"/>
    <col min="5888" max="5888" width="30.7109375" style="4" customWidth="1"/>
    <col min="5889" max="5889" width="3.7109375" style="4" customWidth="1"/>
    <col min="5890" max="5890" width="13.42578125" style="4" customWidth="1"/>
    <col min="5891" max="5891" width="12.85546875" style="4" customWidth="1"/>
    <col min="5892" max="5892" width="14" style="4" customWidth="1"/>
    <col min="5893" max="5893" width="13.85546875" style="4" customWidth="1"/>
    <col min="5894" max="5894" width="11.5703125" style="4" customWidth="1"/>
    <col min="5895" max="5895" width="11.28515625" style="4" customWidth="1"/>
    <col min="5896" max="5896" width="11.42578125" style="4" customWidth="1"/>
    <col min="5897" max="5897" width="12.5703125" style="4" customWidth="1"/>
    <col min="5898" max="5898" width="12" style="4" customWidth="1"/>
    <col min="5899" max="5899" width="15.140625" style="4" customWidth="1"/>
    <col min="5900" max="5900" width="12.28515625" style="4" customWidth="1"/>
    <col min="5901" max="6143" width="9.140625" style="4"/>
    <col min="6144" max="6144" width="30.7109375" style="4" customWidth="1"/>
    <col min="6145" max="6145" width="3.7109375" style="4" customWidth="1"/>
    <col min="6146" max="6146" width="13.42578125" style="4" customWidth="1"/>
    <col min="6147" max="6147" width="12.85546875" style="4" customWidth="1"/>
    <col min="6148" max="6148" width="14" style="4" customWidth="1"/>
    <col min="6149" max="6149" width="13.85546875" style="4" customWidth="1"/>
    <col min="6150" max="6150" width="11.5703125" style="4" customWidth="1"/>
    <col min="6151" max="6151" width="11.28515625" style="4" customWidth="1"/>
    <col min="6152" max="6152" width="11.42578125" style="4" customWidth="1"/>
    <col min="6153" max="6153" width="12.5703125" style="4" customWidth="1"/>
    <col min="6154" max="6154" width="12" style="4" customWidth="1"/>
    <col min="6155" max="6155" width="15.140625" style="4" customWidth="1"/>
    <col min="6156" max="6156" width="12.28515625" style="4" customWidth="1"/>
    <col min="6157" max="6399" width="9.140625" style="4"/>
    <col min="6400" max="6400" width="30.7109375" style="4" customWidth="1"/>
    <col min="6401" max="6401" width="3.7109375" style="4" customWidth="1"/>
    <col min="6402" max="6402" width="13.42578125" style="4" customWidth="1"/>
    <col min="6403" max="6403" width="12.85546875" style="4" customWidth="1"/>
    <col min="6404" max="6404" width="14" style="4" customWidth="1"/>
    <col min="6405" max="6405" width="13.85546875" style="4" customWidth="1"/>
    <col min="6406" max="6406" width="11.5703125" style="4" customWidth="1"/>
    <col min="6407" max="6407" width="11.28515625" style="4" customWidth="1"/>
    <col min="6408" max="6408" width="11.42578125" style="4" customWidth="1"/>
    <col min="6409" max="6409" width="12.5703125" style="4" customWidth="1"/>
    <col min="6410" max="6410" width="12" style="4" customWidth="1"/>
    <col min="6411" max="6411" width="15.140625" style="4" customWidth="1"/>
    <col min="6412" max="6412" width="12.28515625" style="4" customWidth="1"/>
    <col min="6413" max="6655" width="9.140625" style="4"/>
    <col min="6656" max="6656" width="30.7109375" style="4" customWidth="1"/>
    <col min="6657" max="6657" width="3.7109375" style="4" customWidth="1"/>
    <col min="6658" max="6658" width="13.42578125" style="4" customWidth="1"/>
    <col min="6659" max="6659" width="12.85546875" style="4" customWidth="1"/>
    <col min="6660" max="6660" width="14" style="4" customWidth="1"/>
    <col min="6661" max="6661" width="13.85546875" style="4" customWidth="1"/>
    <col min="6662" max="6662" width="11.5703125" style="4" customWidth="1"/>
    <col min="6663" max="6663" width="11.28515625" style="4" customWidth="1"/>
    <col min="6664" max="6664" width="11.42578125" style="4" customWidth="1"/>
    <col min="6665" max="6665" width="12.5703125" style="4" customWidth="1"/>
    <col min="6666" max="6666" width="12" style="4" customWidth="1"/>
    <col min="6667" max="6667" width="15.140625" style="4" customWidth="1"/>
    <col min="6668" max="6668" width="12.28515625" style="4" customWidth="1"/>
    <col min="6669" max="6911" width="9.140625" style="4"/>
    <col min="6912" max="6912" width="30.7109375" style="4" customWidth="1"/>
    <col min="6913" max="6913" width="3.7109375" style="4" customWidth="1"/>
    <col min="6914" max="6914" width="13.42578125" style="4" customWidth="1"/>
    <col min="6915" max="6915" width="12.85546875" style="4" customWidth="1"/>
    <col min="6916" max="6916" width="14" style="4" customWidth="1"/>
    <col min="6917" max="6917" width="13.85546875" style="4" customWidth="1"/>
    <col min="6918" max="6918" width="11.5703125" style="4" customWidth="1"/>
    <col min="6919" max="6919" width="11.28515625" style="4" customWidth="1"/>
    <col min="6920" max="6920" width="11.42578125" style="4" customWidth="1"/>
    <col min="6921" max="6921" width="12.5703125" style="4" customWidth="1"/>
    <col min="6922" max="6922" width="12" style="4" customWidth="1"/>
    <col min="6923" max="6923" width="15.140625" style="4" customWidth="1"/>
    <col min="6924" max="6924" width="12.28515625" style="4" customWidth="1"/>
    <col min="6925" max="7167" width="9.140625" style="4"/>
    <col min="7168" max="7168" width="30.7109375" style="4" customWidth="1"/>
    <col min="7169" max="7169" width="3.7109375" style="4" customWidth="1"/>
    <col min="7170" max="7170" width="13.42578125" style="4" customWidth="1"/>
    <col min="7171" max="7171" width="12.85546875" style="4" customWidth="1"/>
    <col min="7172" max="7172" width="14" style="4" customWidth="1"/>
    <col min="7173" max="7173" width="13.85546875" style="4" customWidth="1"/>
    <col min="7174" max="7174" width="11.5703125" style="4" customWidth="1"/>
    <col min="7175" max="7175" width="11.28515625" style="4" customWidth="1"/>
    <col min="7176" max="7176" width="11.42578125" style="4" customWidth="1"/>
    <col min="7177" max="7177" width="12.5703125" style="4" customWidth="1"/>
    <col min="7178" max="7178" width="12" style="4" customWidth="1"/>
    <col min="7179" max="7179" width="15.140625" style="4" customWidth="1"/>
    <col min="7180" max="7180" width="12.28515625" style="4" customWidth="1"/>
    <col min="7181" max="7423" width="9.140625" style="4"/>
    <col min="7424" max="7424" width="30.7109375" style="4" customWidth="1"/>
    <col min="7425" max="7425" width="3.7109375" style="4" customWidth="1"/>
    <col min="7426" max="7426" width="13.42578125" style="4" customWidth="1"/>
    <col min="7427" max="7427" width="12.85546875" style="4" customWidth="1"/>
    <col min="7428" max="7428" width="14" style="4" customWidth="1"/>
    <col min="7429" max="7429" width="13.85546875" style="4" customWidth="1"/>
    <col min="7430" max="7430" width="11.5703125" style="4" customWidth="1"/>
    <col min="7431" max="7431" width="11.28515625" style="4" customWidth="1"/>
    <col min="7432" max="7432" width="11.42578125" style="4" customWidth="1"/>
    <col min="7433" max="7433" width="12.5703125" style="4" customWidth="1"/>
    <col min="7434" max="7434" width="12" style="4" customWidth="1"/>
    <col min="7435" max="7435" width="15.140625" style="4" customWidth="1"/>
    <col min="7436" max="7436" width="12.28515625" style="4" customWidth="1"/>
    <col min="7437" max="7679" width="9.140625" style="4"/>
    <col min="7680" max="7680" width="30.7109375" style="4" customWidth="1"/>
    <col min="7681" max="7681" width="3.7109375" style="4" customWidth="1"/>
    <col min="7682" max="7682" width="13.42578125" style="4" customWidth="1"/>
    <col min="7683" max="7683" width="12.85546875" style="4" customWidth="1"/>
    <col min="7684" max="7684" width="14" style="4" customWidth="1"/>
    <col min="7685" max="7685" width="13.85546875" style="4" customWidth="1"/>
    <col min="7686" max="7686" width="11.5703125" style="4" customWidth="1"/>
    <col min="7687" max="7687" width="11.28515625" style="4" customWidth="1"/>
    <col min="7688" max="7688" width="11.42578125" style="4" customWidth="1"/>
    <col min="7689" max="7689" width="12.5703125" style="4" customWidth="1"/>
    <col min="7690" max="7690" width="12" style="4" customWidth="1"/>
    <col min="7691" max="7691" width="15.140625" style="4" customWidth="1"/>
    <col min="7692" max="7692" width="12.28515625" style="4" customWidth="1"/>
    <col min="7693" max="7935" width="9.140625" style="4"/>
    <col min="7936" max="7936" width="30.7109375" style="4" customWidth="1"/>
    <col min="7937" max="7937" width="3.7109375" style="4" customWidth="1"/>
    <col min="7938" max="7938" width="13.42578125" style="4" customWidth="1"/>
    <col min="7939" max="7939" width="12.85546875" style="4" customWidth="1"/>
    <col min="7940" max="7940" width="14" style="4" customWidth="1"/>
    <col min="7941" max="7941" width="13.85546875" style="4" customWidth="1"/>
    <col min="7942" max="7942" width="11.5703125" style="4" customWidth="1"/>
    <col min="7943" max="7943" width="11.28515625" style="4" customWidth="1"/>
    <col min="7944" max="7944" width="11.42578125" style="4" customWidth="1"/>
    <col min="7945" max="7945" width="12.5703125" style="4" customWidth="1"/>
    <col min="7946" max="7946" width="12" style="4" customWidth="1"/>
    <col min="7947" max="7947" width="15.140625" style="4" customWidth="1"/>
    <col min="7948" max="7948" width="12.28515625" style="4" customWidth="1"/>
    <col min="7949" max="8191" width="9.140625" style="4"/>
    <col min="8192" max="8192" width="30.7109375" style="4" customWidth="1"/>
    <col min="8193" max="8193" width="3.7109375" style="4" customWidth="1"/>
    <col min="8194" max="8194" width="13.42578125" style="4" customWidth="1"/>
    <col min="8195" max="8195" width="12.85546875" style="4" customWidth="1"/>
    <col min="8196" max="8196" width="14" style="4" customWidth="1"/>
    <col min="8197" max="8197" width="13.85546875" style="4" customWidth="1"/>
    <col min="8198" max="8198" width="11.5703125" style="4" customWidth="1"/>
    <col min="8199" max="8199" width="11.28515625" style="4" customWidth="1"/>
    <col min="8200" max="8200" width="11.42578125" style="4" customWidth="1"/>
    <col min="8201" max="8201" width="12.5703125" style="4" customWidth="1"/>
    <col min="8202" max="8202" width="12" style="4" customWidth="1"/>
    <col min="8203" max="8203" width="15.140625" style="4" customWidth="1"/>
    <col min="8204" max="8204" width="12.28515625" style="4" customWidth="1"/>
    <col min="8205" max="8447" width="9.140625" style="4"/>
    <col min="8448" max="8448" width="30.7109375" style="4" customWidth="1"/>
    <col min="8449" max="8449" width="3.7109375" style="4" customWidth="1"/>
    <col min="8450" max="8450" width="13.42578125" style="4" customWidth="1"/>
    <col min="8451" max="8451" width="12.85546875" style="4" customWidth="1"/>
    <col min="8452" max="8452" width="14" style="4" customWidth="1"/>
    <col min="8453" max="8453" width="13.85546875" style="4" customWidth="1"/>
    <col min="8454" max="8454" width="11.5703125" style="4" customWidth="1"/>
    <col min="8455" max="8455" width="11.28515625" style="4" customWidth="1"/>
    <col min="8456" max="8456" width="11.42578125" style="4" customWidth="1"/>
    <col min="8457" max="8457" width="12.5703125" style="4" customWidth="1"/>
    <col min="8458" max="8458" width="12" style="4" customWidth="1"/>
    <col min="8459" max="8459" width="15.140625" style="4" customWidth="1"/>
    <col min="8460" max="8460" width="12.28515625" style="4" customWidth="1"/>
    <col min="8461" max="8703" width="9.140625" style="4"/>
    <col min="8704" max="8704" width="30.7109375" style="4" customWidth="1"/>
    <col min="8705" max="8705" width="3.7109375" style="4" customWidth="1"/>
    <col min="8706" max="8706" width="13.42578125" style="4" customWidth="1"/>
    <col min="8707" max="8707" width="12.85546875" style="4" customWidth="1"/>
    <col min="8708" max="8708" width="14" style="4" customWidth="1"/>
    <col min="8709" max="8709" width="13.85546875" style="4" customWidth="1"/>
    <col min="8710" max="8710" width="11.5703125" style="4" customWidth="1"/>
    <col min="8711" max="8711" width="11.28515625" style="4" customWidth="1"/>
    <col min="8712" max="8712" width="11.42578125" style="4" customWidth="1"/>
    <col min="8713" max="8713" width="12.5703125" style="4" customWidth="1"/>
    <col min="8714" max="8714" width="12" style="4" customWidth="1"/>
    <col min="8715" max="8715" width="15.140625" style="4" customWidth="1"/>
    <col min="8716" max="8716" width="12.28515625" style="4" customWidth="1"/>
    <col min="8717" max="8959" width="9.140625" style="4"/>
    <col min="8960" max="8960" width="30.7109375" style="4" customWidth="1"/>
    <col min="8961" max="8961" width="3.7109375" style="4" customWidth="1"/>
    <col min="8962" max="8962" width="13.42578125" style="4" customWidth="1"/>
    <col min="8963" max="8963" width="12.85546875" style="4" customWidth="1"/>
    <col min="8964" max="8964" width="14" style="4" customWidth="1"/>
    <col min="8965" max="8965" width="13.85546875" style="4" customWidth="1"/>
    <col min="8966" max="8966" width="11.5703125" style="4" customWidth="1"/>
    <col min="8967" max="8967" width="11.28515625" style="4" customWidth="1"/>
    <col min="8968" max="8968" width="11.42578125" style="4" customWidth="1"/>
    <col min="8969" max="8969" width="12.5703125" style="4" customWidth="1"/>
    <col min="8970" max="8970" width="12" style="4" customWidth="1"/>
    <col min="8971" max="8971" width="15.140625" style="4" customWidth="1"/>
    <col min="8972" max="8972" width="12.28515625" style="4" customWidth="1"/>
    <col min="8973" max="9215" width="9.140625" style="4"/>
    <col min="9216" max="9216" width="30.7109375" style="4" customWidth="1"/>
    <col min="9217" max="9217" width="3.7109375" style="4" customWidth="1"/>
    <col min="9218" max="9218" width="13.42578125" style="4" customWidth="1"/>
    <col min="9219" max="9219" width="12.85546875" style="4" customWidth="1"/>
    <col min="9220" max="9220" width="14" style="4" customWidth="1"/>
    <col min="9221" max="9221" width="13.85546875" style="4" customWidth="1"/>
    <col min="9222" max="9222" width="11.5703125" style="4" customWidth="1"/>
    <col min="9223" max="9223" width="11.28515625" style="4" customWidth="1"/>
    <col min="9224" max="9224" width="11.42578125" style="4" customWidth="1"/>
    <col min="9225" max="9225" width="12.5703125" style="4" customWidth="1"/>
    <col min="9226" max="9226" width="12" style="4" customWidth="1"/>
    <col min="9227" max="9227" width="15.140625" style="4" customWidth="1"/>
    <col min="9228" max="9228" width="12.28515625" style="4" customWidth="1"/>
    <col min="9229" max="9471" width="9.140625" style="4"/>
    <col min="9472" max="9472" width="30.7109375" style="4" customWidth="1"/>
    <col min="9473" max="9473" width="3.7109375" style="4" customWidth="1"/>
    <col min="9474" max="9474" width="13.42578125" style="4" customWidth="1"/>
    <col min="9475" max="9475" width="12.85546875" style="4" customWidth="1"/>
    <col min="9476" max="9476" width="14" style="4" customWidth="1"/>
    <col min="9477" max="9477" width="13.85546875" style="4" customWidth="1"/>
    <col min="9478" max="9478" width="11.5703125" style="4" customWidth="1"/>
    <col min="9479" max="9479" width="11.28515625" style="4" customWidth="1"/>
    <col min="9480" max="9480" width="11.42578125" style="4" customWidth="1"/>
    <col min="9481" max="9481" width="12.5703125" style="4" customWidth="1"/>
    <col min="9482" max="9482" width="12" style="4" customWidth="1"/>
    <col min="9483" max="9483" width="15.140625" style="4" customWidth="1"/>
    <col min="9484" max="9484" width="12.28515625" style="4" customWidth="1"/>
    <col min="9485" max="9727" width="9.140625" style="4"/>
    <col min="9728" max="9728" width="30.7109375" style="4" customWidth="1"/>
    <col min="9729" max="9729" width="3.7109375" style="4" customWidth="1"/>
    <col min="9730" max="9730" width="13.42578125" style="4" customWidth="1"/>
    <col min="9731" max="9731" width="12.85546875" style="4" customWidth="1"/>
    <col min="9732" max="9732" width="14" style="4" customWidth="1"/>
    <col min="9733" max="9733" width="13.85546875" style="4" customWidth="1"/>
    <col min="9734" max="9734" width="11.5703125" style="4" customWidth="1"/>
    <col min="9735" max="9735" width="11.28515625" style="4" customWidth="1"/>
    <col min="9736" max="9736" width="11.42578125" style="4" customWidth="1"/>
    <col min="9737" max="9737" width="12.5703125" style="4" customWidth="1"/>
    <col min="9738" max="9738" width="12" style="4" customWidth="1"/>
    <col min="9739" max="9739" width="15.140625" style="4" customWidth="1"/>
    <col min="9740" max="9740" width="12.28515625" style="4" customWidth="1"/>
    <col min="9741" max="9983" width="9.140625" style="4"/>
    <col min="9984" max="9984" width="30.7109375" style="4" customWidth="1"/>
    <col min="9985" max="9985" width="3.7109375" style="4" customWidth="1"/>
    <col min="9986" max="9986" width="13.42578125" style="4" customWidth="1"/>
    <col min="9987" max="9987" width="12.85546875" style="4" customWidth="1"/>
    <col min="9988" max="9988" width="14" style="4" customWidth="1"/>
    <col min="9989" max="9989" width="13.85546875" style="4" customWidth="1"/>
    <col min="9990" max="9990" width="11.5703125" style="4" customWidth="1"/>
    <col min="9991" max="9991" width="11.28515625" style="4" customWidth="1"/>
    <col min="9992" max="9992" width="11.42578125" style="4" customWidth="1"/>
    <col min="9993" max="9993" width="12.5703125" style="4" customWidth="1"/>
    <col min="9994" max="9994" width="12" style="4" customWidth="1"/>
    <col min="9995" max="9995" width="15.140625" style="4" customWidth="1"/>
    <col min="9996" max="9996" width="12.28515625" style="4" customWidth="1"/>
    <col min="9997" max="10239" width="9.140625" style="4"/>
    <col min="10240" max="10240" width="30.7109375" style="4" customWidth="1"/>
    <col min="10241" max="10241" width="3.7109375" style="4" customWidth="1"/>
    <col min="10242" max="10242" width="13.42578125" style="4" customWidth="1"/>
    <col min="10243" max="10243" width="12.85546875" style="4" customWidth="1"/>
    <col min="10244" max="10244" width="14" style="4" customWidth="1"/>
    <col min="10245" max="10245" width="13.85546875" style="4" customWidth="1"/>
    <col min="10246" max="10246" width="11.5703125" style="4" customWidth="1"/>
    <col min="10247" max="10247" width="11.28515625" style="4" customWidth="1"/>
    <col min="10248" max="10248" width="11.42578125" style="4" customWidth="1"/>
    <col min="10249" max="10249" width="12.5703125" style="4" customWidth="1"/>
    <col min="10250" max="10250" width="12" style="4" customWidth="1"/>
    <col min="10251" max="10251" width="15.140625" style="4" customWidth="1"/>
    <col min="10252" max="10252" width="12.28515625" style="4" customWidth="1"/>
    <col min="10253" max="10495" width="9.140625" style="4"/>
    <col min="10496" max="10496" width="30.7109375" style="4" customWidth="1"/>
    <col min="10497" max="10497" width="3.7109375" style="4" customWidth="1"/>
    <col min="10498" max="10498" width="13.42578125" style="4" customWidth="1"/>
    <col min="10499" max="10499" width="12.85546875" style="4" customWidth="1"/>
    <col min="10500" max="10500" width="14" style="4" customWidth="1"/>
    <col min="10501" max="10501" width="13.85546875" style="4" customWidth="1"/>
    <col min="10502" max="10502" width="11.5703125" style="4" customWidth="1"/>
    <col min="10503" max="10503" width="11.28515625" style="4" customWidth="1"/>
    <col min="10504" max="10504" width="11.42578125" style="4" customWidth="1"/>
    <col min="10505" max="10505" width="12.5703125" style="4" customWidth="1"/>
    <col min="10506" max="10506" width="12" style="4" customWidth="1"/>
    <col min="10507" max="10507" width="15.140625" style="4" customWidth="1"/>
    <col min="10508" max="10508" width="12.28515625" style="4" customWidth="1"/>
    <col min="10509" max="10751" width="9.140625" style="4"/>
    <col min="10752" max="10752" width="30.7109375" style="4" customWidth="1"/>
    <col min="10753" max="10753" width="3.7109375" style="4" customWidth="1"/>
    <col min="10754" max="10754" width="13.42578125" style="4" customWidth="1"/>
    <col min="10755" max="10755" width="12.85546875" style="4" customWidth="1"/>
    <col min="10756" max="10756" width="14" style="4" customWidth="1"/>
    <col min="10757" max="10757" width="13.85546875" style="4" customWidth="1"/>
    <col min="10758" max="10758" width="11.5703125" style="4" customWidth="1"/>
    <col min="10759" max="10759" width="11.28515625" style="4" customWidth="1"/>
    <col min="10760" max="10760" width="11.42578125" style="4" customWidth="1"/>
    <col min="10761" max="10761" width="12.5703125" style="4" customWidth="1"/>
    <col min="10762" max="10762" width="12" style="4" customWidth="1"/>
    <col min="10763" max="10763" width="15.140625" style="4" customWidth="1"/>
    <col min="10764" max="10764" width="12.28515625" style="4" customWidth="1"/>
    <col min="10765" max="11007" width="9.140625" style="4"/>
    <col min="11008" max="11008" width="30.7109375" style="4" customWidth="1"/>
    <col min="11009" max="11009" width="3.7109375" style="4" customWidth="1"/>
    <col min="11010" max="11010" width="13.42578125" style="4" customWidth="1"/>
    <col min="11011" max="11011" width="12.85546875" style="4" customWidth="1"/>
    <col min="11012" max="11012" width="14" style="4" customWidth="1"/>
    <col min="11013" max="11013" width="13.85546875" style="4" customWidth="1"/>
    <col min="11014" max="11014" width="11.5703125" style="4" customWidth="1"/>
    <col min="11015" max="11015" width="11.28515625" style="4" customWidth="1"/>
    <col min="11016" max="11016" width="11.42578125" style="4" customWidth="1"/>
    <col min="11017" max="11017" width="12.5703125" style="4" customWidth="1"/>
    <col min="11018" max="11018" width="12" style="4" customWidth="1"/>
    <col min="11019" max="11019" width="15.140625" style="4" customWidth="1"/>
    <col min="11020" max="11020" width="12.28515625" style="4" customWidth="1"/>
    <col min="11021" max="11263" width="9.140625" style="4"/>
    <col min="11264" max="11264" width="30.7109375" style="4" customWidth="1"/>
    <col min="11265" max="11265" width="3.7109375" style="4" customWidth="1"/>
    <col min="11266" max="11266" width="13.42578125" style="4" customWidth="1"/>
    <col min="11267" max="11267" width="12.85546875" style="4" customWidth="1"/>
    <col min="11268" max="11268" width="14" style="4" customWidth="1"/>
    <col min="11269" max="11269" width="13.85546875" style="4" customWidth="1"/>
    <col min="11270" max="11270" width="11.5703125" style="4" customWidth="1"/>
    <col min="11271" max="11271" width="11.28515625" style="4" customWidth="1"/>
    <col min="11272" max="11272" width="11.42578125" style="4" customWidth="1"/>
    <col min="11273" max="11273" width="12.5703125" style="4" customWidth="1"/>
    <col min="11274" max="11274" width="12" style="4" customWidth="1"/>
    <col min="11275" max="11275" width="15.140625" style="4" customWidth="1"/>
    <col min="11276" max="11276" width="12.28515625" style="4" customWidth="1"/>
    <col min="11277" max="11519" width="9.140625" style="4"/>
    <col min="11520" max="11520" width="30.7109375" style="4" customWidth="1"/>
    <col min="11521" max="11521" width="3.7109375" style="4" customWidth="1"/>
    <col min="11522" max="11522" width="13.42578125" style="4" customWidth="1"/>
    <col min="11523" max="11523" width="12.85546875" style="4" customWidth="1"/>
    <col min="11524" max="11524" width="14" style="4" customWidth="1"/>
    <col min="11525" max="11525" width="13.85546875" style="4" customWidth="1"/>
    <col min="11526" max="11526" width="11.5703125" style="4" customWidth="1"/>
    <col min="11527" max="11527" width="11.28515625" style="4" customWidth="1"/>
    <col min="11528" max="11528" width="11.42578125" style="4" customWidth="1"/>
    <col min="11529" max="11529" width="12.5703125" style="4" customWidth="1"/>
    <col min="11530" max="11530" width="12" style="4" customWidth="1"/>
    <col min="11531" max="11531" width="15.140625" style="4" customWidth="1"/>
    <col min="11532" max="11532" width="12.28515625" style="4" customWidth="1"/>
    <col min="11533" max="11775" width="9.140625" style="4"/>
    <col min="11776" max="11776" width="30.7109375" style="4" customWidth="1"/>
    <col min="11777" max="11777" width="3.7109375" style="4" customWidth="1"/>
    <col min="11778" max="11778" width="13.42578125" style="4" customWidth="1"/>
    <col min="11779" max="11779" width="12.85546875" style="4" customWidth="1"/>
    <col min="11780" max="11780" width="14" style="4" customWidth="1"/>
    <col min="11781" max="11781" width="13.85546875" style="4" customWidth="1"/>
    <col min="11782" max="11782" width="11.5703125" style="4" customWidth="1"/>
    <col min="11783" max="11783" width="11.28515625" style="4" customWidth="1"/>
    <col min="11784" max="11784" width="11.42578125" style="4" customWidth="1"/>
    <col min="11785" max="11785" width="12.5703125" style="4" customWidth="1"/>
    <col min="11786" max="11786" width="12" style="4" customWidth="1"/>
    <col min="11787" max="11787" width="15.140625" style="4" customWidth="1"/>
    <col min="11788" max="11788" width="12.28515625" style="4" customWidth="1"/>
    <col min="11789" max="12031" width="9.140625" style="4"/>
    <col min="12032" max="12032" width="30.7109375" style="4" customWidth="1"/>
    <col min="12033" max="12033" width="3.7109375" style="4" customWidth="1"/>
    <col min="12034" max="12034" width="13.42578125" style="4" customWidth="1"/>
    <col min="12035" max="12035" width="12.85546875" style="4" customWidth="1"/>
    <col min="12036" max="12036" width="14" style="4" customWidth="1"/>
    <col min="12037" max="12037" width="13.85546875" style="4" customWidth="1"/>
    <col min="12038" max="12038" width="11.5703125" style="4" customWidth="1"/>
    <col min="12039" max="12039" width="11.28515625" style="4" customWidth="1"/>
    <col min="12040" max="12040" width="11.42578125" style="4" customWidth="1"/>
    <col min="12041" max="12041" width="12.5703125" style="4" customWidth="1"/>
    <col min="12042" max="12042" width="12" style="4" customWidth="1"/>
    <col min="12043" max="12043" width="15.140625" style="4" customWidth="1"/>
    <col min="12044" max="12044" width="12.28515625" style="4" customWidth="1"/>
    <col min="12045" max="12287" width="9.140625" style="4"/>
    <col min="12288" max="12288" width="30.7109375" style="4" customWidth="1"/>
    <col min="12289" max="12289" width="3.7109375" style="4" customWidth="1"/>
    <col min="12290" max="12290" width="13.42578125" style="4" customWidth="1"/>
    <col min="12291" max="12291" width="12.85546875" style="4" customWidth="1"/>
    <col min="12292" max="12292" width="14" style="4" customWidth="1"/>
    <col min="12293" max="12293" width="13.85546875" style="4" customWidth="1"/>
    <col min="12294" max="12294" width="11.5703125" style="4" customWidth="1"/>
    <col min="12295" max="12295" width="11.28515625" style="4" customWidth="1"/>
    <col min="12296" max="12296" width="11.42578125" style="4" customWidth="1"/>
    <col min="12297" max="12297" width="12.5703125" style="4" customWidth="1"/>
    <col min="12298" max="12298" width="12" style="4" customWidth="1"/>
    <col min="12299" max="12299" width="15.140625" style="4" customWidth="1"/>
    <col min="12300" max="12300" width="12.28515625" style="4" customWidth="1"/>
    <col min="12301" max="12543" width="9.140625" style="4"/>
    <col min="12544" max="12544" width="30.7109375" style="4" customWidth="1"/>
    <col min="12545" max="12545" width="3.7109375" style="4" customWidth="1"/>
    <col min="12546" max="12546" width="13.42578125" style="4" customWidth="1"/>
    <col min="12547" max="12547" width="12.85546875" style="4" customWidth="1"/>
    <col min="12548" max="12548" width="14" style="4" customWidth="1"/>
    <col min="12549" max="12549" width="13.85546875" style="4" customWidth="1"/>
    <col min="12550" max="12550" width="11.5703125" style="4" customWidth="1"/>
    <col min="12551" max="12551" width="11.28515625" style="4" customWidth="1"/>
    <col min="12552" max="12552" width="11.42578125" style="4" customWidth="1"/>
    <col min="12553" max="12553" width="12.5703125" style="4" customWidth="1"/>
    <col min="12554" max="12554" width="12" style="4" customWidth="1"/>
    <col min="12555" max="12555" width="15.140625" style="4" customWidth="1"/>
    <col min="12556" max="12556" width="12.28515625" style="4" customWidth="1"/>
    <col min="12557" max="12799" width="9.140625" style="4"/>
    <col min="12800" max="12800" width="30.7109375" style="4" customWidth="1"/>
    <col min="12801" max="12801" width="3.7109375" style="4" customWidth="1"/>
    <col min="12802" max="12802" width="13.42578125" style="4" customWidth="1"/>
    <col min="12803" max="12803" width="12.85546875" style="4" customWidth="1"/>
    <col min="12804" max="12804" width="14" style="4" customWidth="1"/>
    <col min="12805" max="12805" width="13.85546875" style="4" customWidth="1"/>
    <col min="12806" max="12806" width="11.5703125" style="4" customWidth="1"/>
    <col min="12807" max="12807" width="11.28515625" style="4" customWidth="1"/>
    <col min="12808" max="12808" width="11.42578125" style="4" customWidth="1"/>
    <col min="12809" max="12809" width="12.5703125" style="4" customWidth="1"/>
    <col min="12810" max="12810" width="12" style="4" customWidth="1"/>
    <col min="12811" max="12811" width="15.140625" style="4" customWidth="1"/>
    <col min="12812" max="12812" width="12.28515625" style="4" customWidth="1"/>
    <col min="12813" max="13055" width="9.140625" style="4"/>
    <col min="13056" max="13056" width="30.7109375" style="4" customWidth="1"/>
    <col min="13057" max="13057" width="3.7109375" style="4" customWidth="1"/>
    <col min="13058" max="13058" width="13.42578125" style="4" customWidth="1"/>
    <col min="13059" max="13059" width="12.85546875" style="4" customWidth="1"/>
    <col min="13060" max="13060" width="14" style="4" customWidth="1"/>
    <col min="13061" max="13061" width="13.85546875" style="4" customWidth="1"/>
    <col min="13062" max="13062" width="11.5703125" style="4" customWidth="1"/>
    <col min="13063" max="13063" width="11.28515625" style="4" customWidth="1"/>
    <col min="13064" max="13064" width="11.42578125" style="4" customWidth="1"/>
    <col min="13065" max="13065" width="12.5703125" style="4" customWidth="1"/>
    <col min="13066" max="13066" width="12" style="4" customWidth="1"/>
    <col min="13067" max="13067" width="15.140625" style="4" customWidth="1"/>
    <col min="13068" max="13068" width="12.28515625" style="4" customWidth="1"/>
    <col min="13069" max="13311" width="9.140625" style="4"/>
    <col min="13312" max="13312" width="30.7109375" style="4" customWidth="1"/>
    <col min="13313" max="13313" width="3.7109375" style="4" customWidth="1"/>
    <col min="13314" max="13314" width="13.42578125" style="4" customWidth="1"/>
    <col min="13315" max="13315" width="12.85546875" style="4" customWidth="1"/>
    <col min="13316" max="13316" width="14" style="4" customWidth="1"/>
    <col min="13317" max="13317" width="13.85546875" style="4" customWidth="1"/>
    <col min="13318" max="13318" width="11.5703125" style="4" customWidth="1"/>
    <col min="13319" max="13319" width="11.28515625" style="4" customWidth="1"/>
    <col min="13320" max="13320" width="11.42578125" style="4" customWidth="1"/>
    <col min="13321" max="13321" width="12.5703125" style="4" customWidth="1"/>
    <col min="13322" max="13322" width="12" style="4" customWidth="1"/>
    <col min="13323" max="13323" width="15.140625" style="4" customWidth="1"/>
    <col min="13324" max="13324" width="12.28515625" style="4" customWidth="1"/>
    <col min="13325" max="13567" width="9.140625" style="4"/>
    <col min="13568" max="13568" width="30.7109375" style="4" customWidth="1"/>
    <col min="13569" max="13569" width="3.7109375" style="4" customWidth="1"/>
    <col min="13570" max="13570" width="13.42578125" style="4" customWidth="1"/>
    <col min="13571" max="13571" width="12.85546875" style="4" customWidth="1"/>
    <col min="13572" max="13572" width="14" style="4" customWidth="1"/>
    <col min="13573" max="13573" width="13.85546875" style="4" customWidth="1"/>
    <col min="13574" max="13574" width="11.5703125" style="4" customWidth="1"/>
    <col min="13575" max="13575" width="11.28515625" style="4" customWidth="1"/>
    <col min="13576" max="13576" width="11.42578125" style="4" customWidth="1"/>
    <col min="13577" max="13577" width="12.5703125" style="4" customWidth="1"/>
    <col min="13578" max="13578" width="12" style="4" customWidth="1"/>
    <col min="13579" max="13579" width="15.140625" style="4" customWidth="1"/>
    <col min="13580" max="13580" width="12.28515625" style="4" customWidth="1"/>
    <col min="13581" max="13823" width="9.140625" style="4"/>
    <col min="13824" max="13824" width="30.7109375" style="4" customWidth="1"/>
    <col min="13825" max="13825" width="3.7109375" style="4" customWidth="1"/>
    <col min="13826" max="13826" width="13.42578125" style="4" customWidth="1"/>
    <col min="13827" max="13827" width="12.85546875" style="4" customWidth="1"/>
    <col min="13828" max="13828" width="14" style="4" customWidth="1"/>
    <col min="13829" max="13829" width="13.85546875" style="4" customWidth="1"/>
    <col min="13830" max="13830" width="11.5703125" style="4" customWidth="1"/>
    <col min="13831" max="13831" width="11.28515625" style="4" customWidth="1"/>
    <col min="13832" max="13832" width="11.42578125" style="4" customWidth="1"/>
    <col min="13833" max="13833" width="12.5703125" style="4" customWidth="1"/>
    <col min="13834" max="13834" width="12" style="4" customWidth="1"/>
    <col min="13835" max="13835" width="15.140625" style="4" customWidth="1"/>
    <col min="13836" max="13836" width="12.28515625" style="4" customWidth="1"/>
    <col min="13837" max="14079" width="9.140625" style="4"/>
    <col min="14080" max="14080" width="30.7109375" style="4" customWidth="1"/>
    <col min="14081" max="14081" width="3.7109375" style="4" customWidth="1"/>
    <col min="14082" max="14082" width="13.42578125" style="4" customWidth="1"/>
    <col min="14083" max="14083" width="12.85546875" style="4" customWidth="1"/>
    <col min="14084" max="14084" width="14" style="4" customWidth="1"/>
    <col min="14085" max="14085" width="13.85546875" style="4" customWidth="1"/>
    <col min="14086" max="14086" width="11.5703125" style="4" customWidth="1"/>
    <col min="14087" max="14087" width="11.28515625" style="4" customWidth="1"/>
    <col min="14088" max="14088" width="11.42578125" style="4" customWidth="1"/>
    <col min="14089" max="14089" width="12.5703125" style="4" customWidth="1"/>
    <col min="14090" max="14090" width="12" style="4" customWidth="1"/>
    <col min="14091" max="14091" width="15.140625" style="4" customWidth="1"/>
    <col min="14092" max="14092" width="12.28515625" style="4" customWidth="1"/>
    <col min="14093" max="14335" width="9.140625" style="4"/>
    <col min="14336" max="14336" width="30.7109375" style="4" customWidth="1"/>
    <col min="14337" max="14337" width="3.7109375" style="4" customWidth="1"/>
    <col min="14338" max="14338" width="13.42578125" style="4" customWidth="1"/>
    <col min="14339" max="14339" width="12.85546875" style="4" customWidth="1"/>
    <col min="14340" max="14340" width="14" style="4" customWidth="1"/>
    <col min="14341" max="14341" width="13.85546875" style="4" customWidth="1"/>
    <col min="14342" max="14342" width="11.5703125" style="4" customWidth="1"/>
    <col min="14343" max="14343" width="11.28515625" style="4" customWidth="1"/>
    <col min="14344" max="14344" width="11.42578125" style="4" customWidth="1"/>
    <col min="14345" max="14345" width="12.5703125" style="4" customWidth="1"/>
    <col min="14346" max="14346" width="12" style="4" customWidth="1"/>
    <col min="14347" max="14347" width="15.140625" style="4" customWidth="1"/>
    <col min="14348" max="14348" width="12.28515625" style="4" customWidth="1"/>
    <col min="14349" max="14591" width="9.140625" style="4"/>
    <col min="14592" max="14592" width="30.7109375" style="4" customWidth="1"/>
    <col min="14593" max="14593" width="3.7109375" style="4" customWidth="1"/>
    <col min="14594" max="14594" width="13.42578125" style="4" customWidth="1"/>
    <col min="14595" max="14595" width="12.85546875" style="4" customWidth="1"/>
    <col min="14596" max="14596" width="14" style="4" customWidth="1"/>
    <col min="14597" max="14597" width="13.85546875" style="4" customWidth="1"/>
    <col min="14598" max="14598" width="11.5703125" style="4" customWidth="1"/>
    <col min="14599" max="14599" width="11.28515625" style="4" customWidth="1"/>
    <col min="14600" max="14600" width="11.42578125" style="4" customWidth="1"/>
    <col min="14601" max="14601" width="12.5703125" style="4" customWidth="1"/>
    <col min="14602" max="14602" width="12" style="4" customWidth="1"/>
    <col min="14603" max="14603" width="15.140625" style="4" customWidth="1"/>
    <col min="14604" max="14604" width="12.28515625" style="4" customWidth="1"/>
    <col min="14605" max="14847" width="9.140625" style="4"/>
    <col min="14848" max="14848" width="30.7109375" style="4" customWidth="1"/>
    <col min="14849" max="14849" width="3.7109375" style="4" customWidth="1"/>
    <col min="14850" max="14850" width="13.42578125" style="4" customWidth="1"/>
    <col min="14851" max="14851" width="12.85546875" style="4" customWidth="1"/>
    <col min="14852" max="14852" width="14" style="4" customWidth="1"/>
    <col min="14853" max="14853" width="13.85546875" style="4" customWidth="1"/>
    <col min="14854" max="14854" width="11.5703125" style="4" customWidth="1"/>
    <col min="14855" max="14855" width="11.28515625" style="4" customWidth="1"/>
    <col min="14856" max="14856" width="11.42578125" style="4" customWidth="1"/>
    <col min="14857" max="14857" width="12.5703125" style="4" customWidth="1"/>
    <col min="14858" max="14858" width="12" style="4" customWidth="1"/>
    <col min="14859" max="14859" width="15.140625" style="4" customWidth="1"/>
    <col min="14860" max="14860" width="12.28515625" style="4" customWidth="1"/>
    <col min="14861" max="15103" width="9.140625" style="4"/>
    <col min="15104" max="15104" width="30.7109375" style="4" customWidth="1"/>
    <col min="15105" max="15105" width="3.7109375" style="4" customWidth="1"/>
    <col min="15106" max="15106" width="13.42578125" style="4" customWidth="1"/>
    <col min="15107" max="15107" width="12.85546875" style="4" customWidth="1"/>
    <col min="15108" max="15108" width="14" style="4" customWidth="1"/>
    <col min="15109" max="15109" width="13.85546875" style="4" customWidth="1"/>
    <col min="15110" max="15110" width="11.5703125" style="4" customWidth="1"/>
    <col min="15111" max="15111" width="11.28515625" style="4" customWidth="1"/>
    <col min="15112" max="15112" width="11.42578125" style="4" customWidth="1"/>
    <col min="15113" max="15113" width="12.5703125" style="4" customWidth="1"/>
    <col min="15114" max="15114" width="12" style="4" customWidth="1"/>
    <col min="15115" max="15115" width="15.140625" style="4" customWidth="1"/>
    <col min="15116" max="15116" width="12.28515625" style="4" customWidth="1"/>
    <col min="15117" max="15359" width="9.140625" style="4"/>
    <col min="15360" max="15360" width="30.7109375" style="4" customWidth="1"/>
    <col min="15361" max="15361" width="3.7109375" style="4" customWidth="1"/>
    <col min="15362" max="15362" width="13.42578125" style="4" customWidth="1"/>
    <col min="15363" max="15363" width="12.85546875" style="4" customWidth="1"/>
    <col min="15364" max="15364" width="14" style="4" customWidth="1"/>
    <col min="15365" max="15365" width="13.85546875" style="4" customWidth="1"/>
    <col min="15366" max="15366" width="11.5703125" style="4" customWidth="1"/>
    <col min="15367" max="15367" width="11.28515625" style="4" customWidth="1"/>
    <col min="15368" max="15368" width="11.42578125" style="4" customWidth="1"/>
    <col min="15369" max="15369" width="12.5703125" style="4" customWidth="1"/>
    <col min="15370" max="15370" width="12" style="4" customWidth="1"/>
    <col min="15371" max="15371" width="15.140625" style="4" customWidth="1"/>
    <col min="15372" max="15372" width="12.28515625" style="4" customWidth="1"/>
    <col min="15373" max="15615" width="9.140625" style="4"/>
    <col min="15616" max="15616" width="30.7109375" style="4" customWidth="1"/>
    <col min="15617" max="15617" width="3.7109375" style="4" customWidth="1"/>
    <col min="15618" max="15618" width="13.42578125" style="4" customWidth="1"/>
    <col min="15619" max="15619" width="12.85546875" style="4" customWidth="1"/>
    <col min="15620" max="15620" width="14" style="4" customWidth="1"/>
    <col min="15621" max="15621" width="13.85546875" style="4" customWidth="1"/>
    <col min="15622" max="15622" width="11.5703125" style="4" customWidth="1"/>
    <col min="15623" max="15623" width="11.28515625" style="4" customWidth="1"/>
    <col min="15624" max="15624" width="11.42578125" style="4" customWidth="1"/>
    <col min="15625" max="15625" width="12.5703125" style="4" customWidth="1"/>
    <col min="15626" max="15626" width="12" style="4" customWidth="1"/>
    <col min="15627" max="15627" width="15.140625" style="4" customWidth="1"/>
    <col min="15628" max="15628" width="12.28515625" style="4" customWidth="1"/>
    <col min="15629" max="15871" width="9.140625" style="4"/>
    <col min="15872" max="15872" width="30.7109375" style="4" customWidth="1"/>
    <col min="15873" max="15873" width="3.7109375" style="4" customWidth="1"/>
    <col min="15874" max="15874" width="13.42578125" style="4" customWidth="1"/>
    <col min="15875" max="15875" width="12.85546875" style="4" customWidth="1"/>
    <col min="15876" max="15876" width="14" style="4" customWidth="1"/>
    <col min="15877" max="15877" width="13.85546875" style="4" customWidth="1"/>
    <col min="15878" max="15878" width="11.5703125" style="4" customWidth="1"/>
    <col min="15879" max="15879" width="11.28515625" style="4" customWidth="1"/>
    <col min="15880" max="15880" width="11.42578125" style="4" customWidth="1"/>
    <col min="15881" max="15881" width="12.5703125" style="4" customWidth="1"/>
    <col min="15882" max="15882" width="12" style="4" customWidth="1"/>
    <col min="15883" max="15883" width="15.140625" style="4" customWidth="1"/>
    <col min="15884" max="15884" width="12.28515625" style="4" customWidth="1"/>
    <col min="15885" max="16127" width="9.140625" style="4"/>
    <col min="16128" max="16128" width="30.7109375" style="4" customWidth="1"/>
    <col min="16129" max="16129" width="3.7109375" style="4" customWidth="1"/>
    <col min="16130" max="16130" width="13.42578125" style="4" customWidth="1"/>
    <col min="16131" max="16131" width="12.85546875" style="4" customWidth="1"/>
    <col min="16132" max="16132" width="14" style="4" customWidth="1"/>
    <col min="16133" max="16133" width="13.85546875" style="4" customWidth="1"/>
    <col min="16134" max="16134" width="11.5703125" style="4" customWidth="1"/>
    <col min="16135" max="16135" width="11.28515625" style="4" customWidth="1"/>
    <col min="16136" max="16136" width="11.42578125" style="4" customWidth="1"/>
    <col min="16137" max="16137" width="12.5703125" style="4" customWidth="1"/>
    <col min="16138" max="16138" width="12" style="4" customWidth="1"/>
    <col min="16139" max="16139" width="15.140625" style="4" customWidth="1"/>
    <col min="16140" max="16140" width="12.28515625" style="4" customWidth="1"/>
    <col min="16141" max="16384" width="9.140625" style="4"/>
  </cols>
  <sheetData>
    <row r="1" spans="1:13" ht="21.75" thickBot="1" x14ac:dyDescent="0.4">
      <c r="A1" s="68" t="s">
        <v>136</v>
      </c>
      <c r="B1" s="68"/>
      <c r="C1" s="68"/>
      <c r="D1" s="68"/>
      <c r="E1" s="68"/>
      <c r="F1" s="68"/>
      <c r="G1" s="68"/>
      <c r="H1" s="68"/>
      <c r="I1" s="68"/>
    </row>
    <row r="2" spans="1:13" x14ac:dyDescent="0.25">
      <c r="C2" s="104" t="s">
        <v>50</v>
      </c>
      <c r="D2" s="104" t="s">
        <v>37</v>
      </c>
      <c r="E2" s="104" t="s">
        <v>36</v>
      </c>
      <c r="F2" s="103" t="s">
        <v>38</v>
      </c>
      <c r="G2" s="103" t="s">
        <v>16</v>
      </c>
      <c r="H2" s="103" t="s">
        <v>39</v>
      </c>
      <c r="I2" s="103" t="s">
        <v>51</v>
      </c>
      <c r="J2" s="103" t="s">
        <v>52</v>
      </c>
      <c r="K2" s="103" t="s">
        <v>53</v>
      </c>
    </row>
    <row r="3" spans="1:13" ht="32.25" thickBot="1" x14ac:dyDescent="0.3">
      <c r="C3" s="102" t="s">
        <v>73</v>
      </c>
      <c r="D3" s="102" t="s">
        <v>73</v>
      </c>
      <c r="E3" s="102" t="s">
        <v>73</v>
      </c>
      <c r="F3" s="102" t="s">
        <v>73</v>
      </c>
      <c r="G3" s="102" t="s">
        <v>73</v>
      </c>
      <c r="H3" s="102" t="s">
        <v>73</v>
      </c>
      <c r="I3" s="102" t="s">
        <v>134</v>
      </c>
      <c r="J3" s="102" t="s">
        <v>134</v>
      </c>
      <c r="K3" s="102" t="s">
        <v>134</v>
      </c>
    </row>
    <row r="4" spans="1:13" x14ac:dyDescent="0.25">
      <c r="A4" s="6" t="s">
        <v>49</v>
      </c>
      <c r="C4" s="101">
        <v>0</v>
      </c>
      <c r="D4" s="101">
        <v>0</v>
      </c>
      <c r="E4" s="101">
        <v>688275</v>
      </c>
      <c r="F4" s="101">
        <v>746944</v>
      </c>
      <c r="G4" s="101">
        <v>721803</v>
      </c>
      <c r="H4" s="101">
        <v>661185</v>
      </c>
      <c r="I4" s="101">
        <v>940838</v>
      </c>
      <c r="J4" s="101">
        <v>708712</v>
      </c>
      <c r="K4" s="101">
        <v>340123</v>
      </c>
    </row>
    <row r="5" spans="1:13" x14ac:dyDescent="0.25">
      <c r="A5" s="6"/>
      <c r="C5" s="100"/>
      <c r="D5" s="100"/>
      <c r="E5" s="100"/>
      <c r="F5" s="100"/>
      <c r="G5" s="100"/>
      <c r="H5" s="100"/>
      <c r="I5" s="100"/>
      <c r="J5" s="100"/>
      <c r="K5" s="100"/>
    </row>
    <row r="6" spans="1:13" x14ac:dyDescent="0.25">
      <c r="A6" s="6" t="s">
        <v>59</v>
      </c>
      <c r="C6" s="44">
        <v>768457</v>
      </c>
      <c r="D6" s="44">
        <v>911121</v>
      </c>
      <c r="E6" s="44">
        <v>222777</v>
      </c>
      <c r="F6" s="44">
        <v>216027</v>
      </c>
      <c r="G6" s="44">
        <v>391890</v>
      </c>
      <c r="H6" s="44">
        <v>711023</v>
      </c>
      <c r="I6" s="44">
        <v>848517</v>
      </c>
      <c r="J6" s="100">
        <v>922673</v>
      </c>
      <c r="K6" s="100">
        <v>1175484</v>
      </c>
    </row>
    <row r="7" spans="1:13" x14ac:dyDescent="0.25">
      <c r="A7" s="6"/>
      <c r="C7" s="44"/>
      <c r="D7" s="44"/>
      <c r="E7" s="44"/>
      <c r="F7" s="44"/>
      <c r="G7" s="44"/>
      <c r="H7" s="44"/>
      <c r="I7" s="44"/>
      <c r="J7" s="100"/>
      <c r="K7" s="100"/>
    </row>
    <row r="8" spans="1:13" ht="16.5" thickBot="1" x14ac:dyDescent="0.3">
      <c r="A8" s="6" t="s">
        <v>68</v>
      </c>
      <c r="C8" s="99">
        <f t="shared" ref="C8:K8" si="0">SUM(C4:C7)</f>
        <v>768457</v>
      </c>
      <c r="D8" s="99">
        <f t="shared" si="0"/>
        <v>911121</v>
      </c>
      <c r="E8" s="99">
        <f t="shared" si="0"/>
        <v>911052</v>
      </c>
      <c r="F8" s="99">
        <f t="shared" si="0"/>
        <v>962971</v>
      </c>
      <c r="G8" s="99">
        <f t="shared" si="0"/>
        <v>1113693</v>
      </c>
      <c r="H8" s="99">
        <f t="shared" si="0"/>
        <v>1372208</v>
      </c>
      <c r="I8" s="99">
        <f t="shared" si="0"/>
        <v>1789355</v>
      </c>
      <c r="J8" s="99">
        <f t="shared" si="0"/>
        <v>1631385</v>
      </c>
      <c r="K8" s="99">
        <f t="shared" si="0"/>
        <v>1515607</v>
      </c>
    </row>
    <row r="9" spans="1:13" x14ac:dyDescent="0.25">
      <c r="A9" s="6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6" t="s">
        <v>80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4" t="s">
        <v>81</v>
      </c>
      <c r="B11" s="4" t="s">
        <v>82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4" t="s">
        <v>83</v>
      </c>
      <c r="B12" s="4" t="s">
        <v>84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4" t="s">
        <v>85</v>
      </c>
      <c r="B13" s="4" t="s">
        <v>86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4" t="s">
        <v>87</v>
      </c>
      <c r="B14" s="4" t="s">
        <v>88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4" t="s">
        <v>89</v>
      </c>
      <c r="B15" s="4" t="s">
        <v>90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B16" s="4" t="s">
        <v>91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4" t="s">
        <v>92</v>
      </c>
      <c r="B17" s="4" t="s">
        <v>93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6" t="s">
        <v>94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4" t="s">
        <v>95</v>
      </c>
      <c r="B20" s="4" t="s">
        <v>96</v>
      </c>
    </row>
    <row r="21" spans="1:13" x14ac:dyDescent="0.25">
      <c r="A21" s="4" t="s">
        <v>97</v>
      </c>
      <c r="B21" s="4" t="s">
        <v>98</v>
      </c>
    </row>
    <row r="22" spans="1:13" x14ac:dyDescent="0.25">
      <c r="A22" s="4" t="s">
        <v>99</v>
      </c>
      <c r="B22" s="4" t="s">
        <v>100</v>
      </c>
    </row>
    <row r="23" spans="1:13" x14ac:dyDescent="0.25">
      <c r="A23" s="4" t="s">
        <v>85</v>
      </c>
      <c r="B23" s="4" t="s">
        <v>101</v>
      </c>
    </row>
    <row r="24" spans="1:13" x14ac:dyDescent="0.25">
      <c r="A24" s="4" t="s">
        <v>87</v>
      </c>
      <c r="B24" s="4" t="s">
        <v>102</v>
      </c>
    </row>
    <row r="25" spans="1:13" x14ac:dyDescent="0.25">
      <c r="B25" s="4" t="s">
        <v>103</v>
      </c>
    </row>
    <row r="26" spans="1:13" x14ac:dyDescent="0.25">
      <c r="A26" s="4" t="s">
        <v>89</v>
      </c>
      <c r="B26" s="4" t="s">
        <v>104</v>
      </c>
    </row>
    <row r="27" spans="1:13" x14ac:dyDescent="0.25">
      <c r="A27" s="4" t="s">
        <v>105</v>
      </c>
      <c r="B27" s="4" t="s">
        <v>106</v>
      </c>
    </row>
    <row r="28" spans="1:13" x14ac:dyDescent="0.25">
      <c r="B28" s="4" t="s">
        <v>107</v>
      </c>
    </row>
  </sheetData>
  <pageMargins left="0.7" right="0.7" top="0.75" bottom="0.75" header="0.3" footer="0.3"/>
  <pageSetup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Tax Revenue</vt:lpstr>
      <vt:lpstr>Delinquent Taxes</vt:lpstr>
      <vt:lpstr>Current tax past due</vt:lpstr>
      <vt:lpstr>Cash Balance General</vt:lpstr>
      <vt:lpstr>Cash Balance All Accounts</vt:lpstr>
      <vt:lpstr>Reserves</vt:lpstr>
      <vt:lpstr>Unassigned Funds current year</vt:lpstr>
      <vt:lpstr>Unassigned Funds past years</vt:lpstr>
      <vt:lpstr>'Unassigned Funds past years'!Print_Area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2025-01-30T19:51:39Z</dcterms:modified>
</cp:coreProperties>
</file>