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3 Agendas and Packets\ss October 10\Packet\Budget\"/>
    </mc:Choice>
  </mc:AlternateContent>
  <xr:revisionPtr revIDLastSave="0" documentId="13_ncr:1_{1B7F8C77-AC8C-44A3-B567-F40599285739}" xr6:coauthVersionLast="47" xr6:coauthVersionMax="47" xr10:uidLastSave="{00000000-0000-0000-0000-000000000000}"/>
  <bookViews>
    <workbookView xWindow="19104" yWindow="-96" windowWidth="23232" windowHeight="12552" xr2:uid="{5F7F0AD7-0E56-4131-86D7-4F524ADF68BA}"/>
  </bookViews>
  <sheets>
    <sheet name="FY25 Hwy Equipment" sheetId="1" r:id="rId1"/>
    <sheet name="FY25 Hwy Infrastructure" sheetId="9" r:id="rId2"/>
    <sheet name="FY25 Police" sheetId="8" r:id="rId3"/>
    <sheet name="FY25 Fire" sheetId="15" r:id="rId4"/>
    <sheet name="FY25 Admin" sheetId="5" r:id="rId5"/>
    <sheet name="FY25 Town Center" sheetId="14" r:id="rId6"/>
    <sheet name="FY25 Library" sheetId="17" r:id="rId7"/>
    <sheet name="FY25 New Sidewalks" sheetId="10" r:id="rId8"/>
    <sheet name="FY25 Planning" sheetId="18" r:id="rId9"/>
    <sheet name="15 year interest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  <c r="K52" i="1"/>
  <c r="Z50" i="1" l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C30" i="18"/>
  <c r="D30" i="18" s="1"/>
  <c r="E30" i="18" s="1"/>
  <c r="F30" i="18" s="1"/>
  <c r="G30" i="18" s="1"/>
  <c r="H30" i="18" s="1"/>
  <c r="I30" i="18" s="1"/>
  <c r="J30" i="18" s="1"/>
  <c r="K30" i="18" s="1"/>
  <c r="L30" i="18" s="1"/>
  <c r="M30" i="18" s="1"/>
  <c r="N30" i="18" s="1"/>
  <c r="O30" i="18" s="1"/>
  <c r="P30" i="18" s="1"/>
  <c r="Q30" i="18" s="1"/>
  <c r="V33" i="8"/>
  <c r="R33" i="8"/>
  <c r="N33" i="8"/>
  <c r="K33" i="8"/>
  <c r="J33" i="8"/>
  <c r="X30" i="8"/>
  <c r="X33" i="8" s="1"/>
  <c r="P30" i="8"/>
  <c r="P33" i="8" s="1"/>
  <c r="Y26" i="8"/>
  <c r="Y28" i="8" s="1"/>
  <c r="X26" i="8"/>
  <c r="X28" i="8" s="1"/>
  <c r="W26" i="8"/>
  <c r="W30" i="8" s="1"/>
  <c r="W33" i="8" s="1"/>
  <c r="V26" i="8"/>
  <c r="V28" i="8" s="1"/>
  <c r="V31" i="8" s="1"/>
  <c r="U26" i="8"/>
  <c r="U28" i="8" s="1"/>
  <c r="T26" i="8"/>
  <c r="T30" i="8" s="1"/>
  <c r="T33" i="8" s="1"/>
  <c r="S26" i="8"/>
  <c r="S30" i="8" s="1"/>
  <c r="S33" i="8" s="1"/>
  <c r="R26" i="8"/>
  <c r="R28" i="8" s="1"/>
  <c r="R31" i="8" s="1"/>
  <c r="Q26" i="8"/>
  <c r="Q30" i="8" s="1"/>
  <c r="Q33" i="8" s="1"/>
  <c r="P26" i="8"/>
  <c r="P28" i="8" s="1"/>
  <c r="O26" i="8"/>
  <c r="O30" i="8" s="1"/>
  <c r="O33" i="8" s="1"/>
  <c r="N26" i="8"/>
  <c r="N28" i="8" s="1"/>
  <c r="N31" i="8" s="1"/>
  <c r="M26" i="8"/>
  <c r="M28" i="8" s="1"/>
  <c r="L26" i="8"/>
  <c r="L30" i="8" s="1"/>
  <c r="L33" i="8" s="1"/>
  <c r="K26" i="8"/>
  <c r="J26" i="8"/>
  <c r="J28" i="8" s="1"/>
  <c r="J31" i="8" s="1"/>
  <c r="I26" i="8"/>
  <c r="I35" i="8" s="1"/>
  <c r="J35" i="8" s="1"/>
  <c r="K35" i="8" s="1"/>
  <c r="L35" i="8" s="1"/>
  <c r="M35" i="8" s="1"/>
  <c r="N35" i="8" s="1"/>
  <c r="R43" i="15"/>
  <c r="N28" i="18"/>
  <c r="Q26" i="18"/>
  <c r="Q28" i="18" s="1"/>
  <c r="P26" i="18"/>
  <c r="P28" i="18" s="1"/>
  <c r="O26" i="18"/>
  <c r="O28" i="18" s="1"/>
  <c r="M26" i="18"/>
  <c r="M28" i="18" s="1"/>
  <c r="L26" i="18"/>
  <c r="L28" i="18" s="1"/>
  <c r="K26" i="18"/>
  <c r="K28" i="18" s="1"/>
  <c r="J26" i="18"/>
  <c r="J28" i="18" s="1"/>
  <c r="I26" i="18"/>
  <c r="I28" i="18" s="1"/>
  <c r="H26" i="18"/>
  <c r="H28" i="18" s="1"/>
  <c r="G26" i="18"/>
  <c r="G28" i="18" s="1"/>
  <c r="F26" i="18"/>
  <c r="F28" i="18" s="1"/>
  <c r="E26" i="18"/>
  <c r="E28" i="18" s="1"/>
  <c r="D26" i="18"/>
  <c r="D28" i="18" s="1"/>
  <c r="C26" i="18"/>
  <c r="C28" i="18" s="1"/>
  <c r="B26" i="18"/>
  <c r="B28" i="18" s="1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F18" i="17"/>
  <c r="G18" i="17" s="1"/>
  <c r="U12" i="17"/>
  <c r="T12" i="17"/>
  <c r="T13" i="17" s="1"/>
  <c r="S12" i="17"/>
  <c r="S13" i="17" s="1"/>
  <c r="R12" i="17"/>
  <c r="Q12" i="17"/>
  <c r="Q13" i="17" s="1"/>
  <c r="P12" i="17"/>
  <c r="P13" i="17" s="1"/>
  <c r="O12" i="17"/>
  <c r="N12" i="17"/>
  <c r="N13" i="17" s="1"/>
  <c r="M12" i="17"/>
  <c r="M13" i="17" s="1"/>
  <c r="L12" i="17"/>
  <c r="K12" i="17"/>
  <c r="J12" i="17"/>
  <c r="J13" i="17" s="1"/>
  <c r="I12" i="17"/>
  <c r="H12" i="17"/>
  <c r="H13" i="17" s="1"/>
  <c r="G12" i="17"/>
  <c r="G13" i="17" s="1"/>
  <c r="F12" i="17"/>
  <c r="U31" i="8" l="1"/>
  <c r="W28" i="8"/>
  <c r="W31" i="8" s="1"/>
  <c r="P31" i="8"/>
  <c r="X31" i="8"/>
  <c r="U30" i="8"/>
  <c r="U33" i="8" s="1"/>
  <c r="O35" i="8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O28" i="8"/>
  <c r="Q28" i="8"/>
  <c r="Q31" i="8" s="1"/>
  <c r="O31" i="8"/>
  <c r="I28" i="8"/>
  <c r="I31" i="8" s="1"/>
  <c r="L28" i="8"/>
  <c r="L31" i="8" s="1"/>
  <c r="Y30" i="8"/>
  <c r="Y33" i="8" s="1"/>
  <c r="M30" i="8"/>
  <c r="M33" i="8" s="1"/>
  <c r="S28" i="8"/>
  <c r="S31" i="8" s="1"/>
  <c r="T28" i="8"/>
  <c r="T31" i="8" s="1"/>
  <c r="H18" i="17"/>
  <c r="L13" i="17"/>
  <c r="F13" i="17"/>
  <c r="R13" i="17"/>
  <c r="Q14" i="17"/>
  <c r="Q16" i="17" s="1"/>
  <c r="I13" i="17"/>
  <c r="U13" i="17"/>
  <c r="K13" i="17"/>
  <c r="O13" i="17"/>
  <c r="G14" i="17"/>
  <c r="G16" i="17" s="1"/>
  <c r="M14" i="17"/>
  <c r="M16" i="17" s="1"/>
  <c r="S14" i="17"/>
  <c r="S16" i="17" s="1"/>
  <c r="H14" i="17"/>
  <c r="H16" i="17" s="1"/>
  <c r="N14" i="17"/>
  <c r="N16" i="17" s="1"/>
  <c r="T14" i="17"/>
  <c r="T16" i="17" s="1"/>
  <c r="J14" i="17"/>
  <c r="J16" i="17" s="1"/>
  <c r="P14" i="17"/>
  <c r="P16" i="17" s="1"/>
  <c r="Y31" i="8" l="1"/>
  <c r="M31" i="8"/>
  <c r="I18" i="17"/>
  <c r="F14" i="17"/>
  <c r="F16" i="17" s="1"/>
  <c r="L14" i="17"/>
  <c r="L16" i="17" s="1"/>
  <c r="O14" i="17"/>
  <c r="O16" i="17" s="1"/>
  <c r="U14" i="17"/>
  <c r="U16" i="17" s="1"/>
  <c r="I14" i="17"/>
  <c r="I16" i="17" s="1"/>
  <c r="K14" i="17"/>
  <c r="K16" i="17" s="1"/>
  <c r="R14" i="17"/>
  <c r="R16" i="17" s="1"/>
  <c r="J18" i="17" l="1"/>
  <c r="G46" i="6"/>
  <c r="F45" i="6"/>
  <c r="F30" i="6"/>
  <c r="F28" i="6"/>
  <c r="G31" i="6" s="1"/>
  <c r="F21" i="6"/>
  <c r="F18" i="6"/>
  <c r="F13" i="6"/>
  <c r="G22" i="6" s="1"/>
  <c r="K18" i="17" l="1"/>
  <c r="H56" i="15"/>
  <c r="J61" i="1"/>
  <c r="X42" i="15"/>
  <c r="P42" i="15"/>
  <c r="J59" i="1"/>
  <c r="L18" i="17" l="1"/>
  <c r="M18" i="17" l="1"/>
  <c r="L14" i="14"/>
  <c r="L15" i="14" s="1"/>
  <c r="F12" i="14"/>
  <c r="F20" i="14" s="1"/>
  <c r="G20" i="14" s="1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Y49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55" i="15"/>
  <c r="Y43" i="15"/>
  <c r="X43" i="15"/>
  <c r="W43" i="15"/>
  <c r="V43" i="15"/>
  <c r="U43" i="15"/>
  <c r="T43" i="15"/>
  <c r="S43" i="15"/>
  <c r="Q43" i="15"/>
  <c r="P43" i="15"/>
  <c r="O43" i="15"/>
  <c r="N43" i="15"/>
  <c r="M43" i="15"/>
  <c r="L43" i="15"/>
  <c r="K43" i="15"/>
  <c r="J43" i="15"/>
  <c r="I43" i="15"/>
  <c r="Y42" i="15"/>
  <c r="W42" i="15"/>
  <c r="V42" i="15"/>
  <c r="U42" i="15"/>
  <c r="T42" i="15"/>
  <c r="S42" i="15"/>
  <c r="R42" i="15"/>
  <c r="Q42" i="15"/>
  <c r="O42" i="15"/>
  <c r="N42" i="15"/>
  <c r="M42" i="15"/>
  <c r="G14" i="14"/>
  <c r="G15" i="14" s="1"/>
  <c r="H14" i="14"/>
  <c r="H15" i="14" s="1"/>
  <c r="I14" i="14"/>
  <c r="I15" i="14" s="1"/>
  <c r="J14" i="14"/>
  <c r="J15" i="14" s="1"/>
  <c r="K14" i="14"/>
  <c r="K15" i="14" s="1"/>
  <c r="M14" i="14"/>
  <c r="M15" i="14" s="1"/>
  <c r="N14" i="14"/>
  <c r="N15" i="14" s="1"/>
  <c r="O14" i="14"/>
  <c r="O15" i="14" s="1"/>
  <c r="P14" i="14"/>
  <c r="P15" i="14" s="1"/>
  <c r="Q14" i="14"/>
  <c r="Q15" i="14" s="1"/>
  <c r="R14" i="14"/>
  <c r="R15" i="14" s="1"/>
  <c r="S14" i="14"/>
  <c r="S15" i="14" s="1"/>
  <c r="T14" i="14"/>
  <c r="T15" i="14" s="1"/>
  <c r="U14" i="14"/>
  <c r="U15" i="14" s="1"/>
  <c r="V14" i="14"/>
  <c r="V15" i="14" s="1"/>
  <c r="N18" i="17" l="1"/>
  <c r="P46" i="15"/>
  <c r="P49" i="15" s="1"/>
  <c r="I54" i="15"/>
  <c r="J54" i="15" s="1"/>
  <c r="I46" i="15"/>
  <c r="W46" i="15"/>
  <c r="W49" i="15" s="1"/>
  <c r="Q46" i="15"/>
  <c r="Q49" i="15" s="1"/>
  <c r="N46" i="15"/>
  <c r="N49" i="15" s="1"/>
  <c r="J46" i="15"/>
  <c r="J49" i="15" s="1"/>
  <c r="X46" i="15"/>
  <c r="X49" i="15" s="1"/>
  <c r="V46" i="15"/>
  <c r="V49" i="15" s="1"/>
  <c r="J55" i="15"/>
  <c r="I56" i="15"/>
  <c r="I49" i="15"/>
  <c r="R46" i="15"/>
  <c r="R49" i="15" s="1"/>
  <c r="S46" i="15"/>
  <c r="S49" i="15" s="1"/>
  <c r="T46" i="15"/>
  <c r="T49" i="15" s="1"/>
  <c r="M46" i="15"/>
  <c r="M49" i="15" s="1"/>
  <c r="L46" i="15"/>
  <c r="L49" i="15" s="1"/>
  <c r="U46" i="15"/>
  <c r="U49" i="15" s="1"/>
  <c r="O46" i="15"/>
  <c r="O49" i="15" s="1"/>
  <c r="K46" i="15"/>
  <c r="K49" i="15" s="1"/>
  <c r="H20" i="14"/>
  <c r="F14" i="14"/>
  <c r="F15" i="14" s="1"/>
  <c r="J52" i="1"/>
  <c r="J57" i="1" s="1"/>
  <c r="F20" i="10"/>
  <c r="G20" i="10" s="1"/>
  <c r="V18" i="10"/>
  <c r="U18" i="10"/>
  <c r="T18" i="10"/>
  <c r="S18" i="10"/>
  <c r="R18" i="10"/>
  <c r="Q18" i="10"/>
  <c r="P18" i="10"/>
  <c r="O18" i="10"/>
  <c r="N18" i="10"/>
  <c r="M18" i="10"/>
  <c r="L18" i="10"/>
  <c r="K18" i="10"/>
  <c r="J16" i="10"/>
  <c r="J18" i="10" s="1"/>
  <c r="I16" i="10"/>
  <c r="I18" i="10" s="1"/>
  <c r="H16" i="10"/>
  <c r="H18" i="10" s="1"/>
  <c r="G16" i="10"/>
  <c r="G18" i="10" s="1"/>
  <c r="F16" i="10"/>
  <c r="F18" i="10" s="1"/>
  <c r="J14" i="10"/>
  <c r="I14" i="10"/>
  <c r="H14" i="10"/>
  <c r="G14" i="10"/>
  <c r="F14" i="10"/>
  <c r="E31" i="9"/>
  <c r="F30" i="9"/>
  <c r="G30" i="9" s="1"/>
  <c r="F29" i="9"/>
  <c r="G29" i="9" s="1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O18" i="17" l="1"/>
  <c r="I20" i="14"/>
  <c r="K54" i="15"/>
  <c r="H20" i="10"/>
  <c r="V24" i="9"/>
  <c r="Q27" i="9"/>
  <c r="J24" i="9"/>
  <c r="P24" i="9"/>
  <c r="J56" i="15"/>
  <c r="K55" i="15"/>
  <c r="K27" i="9"/>
  <c r="H30" i="9"/>
  <c r="G24" i="9"/>
  <c r="M24" i="9"/>
  <c r="S24" i="9"/>
  <c r="H27" i="9"/>
  <c r="N27" i="9"/>
  <c r="T27" i="9"/>
  <c r="K24" i="9"/>
  <c r="Q24" i="9"/>
  <c r="F27" i="9"/>
  <c r="L27" i="9"/>
  <c r="R27" i="9"/>
  <c r="F24" i="9"/>
  <c r="L24" i="9"/>
  <c r="R24" i="9"/>
  <c r="G27" i="9"/>
  <c r="M27" i="9"/>
  <c r="S27" i="9"/>
  <c r="H24" i="9"/>
  <c r="N24" i="9"/>
  <c r="T24" i="9"/>
  <c r="I27" i="9"/>
  <c r="O27" i="9"/>
  <c r="U27" i="9"/>
  <c r="I24" i="9"/>
  <c r="O24" i="9"/>
  <c r="U24" i="9"/>
  <c r="J27" i="9"/>
  <c r="P27" i="9"/>
  <c r="V27" i="9"/>
  <c r="H29" i="9"/>
  <c r="G31" i="9"/>
  <c r="F31" i="9"/>
  <c r="P18" i="17" l="1"/>
  <c r="J20" i="14"/>
  <c r="L54" i="15"/>
  <c r="I20" i="10"/>
  <c r="L55" i="15"/>
  <c r="K56" i="15"/>
  <c r="I30" i="9"/>
  <c r="H31" i="9"/>
  <c r="I29" i="9"/>
  <c r="Q18" i="17" l="1"/>
  <c r="K20" i="14"/>
  <c r="M54" i="15"/>
  <c r="J20" i="10"/>
  <c r="M55" i="15"/>
  <c r="L56" i="15"/>
  <c r="J30" i="9"/>
  <c r="I31" i="9"/>
  <c r="J29" i="9"/>
  <c r="R18" i="17" l="1"/>
  <c r="L20" i="14"/>
  <c r="N54" i="15"/>
  <c r="K20" i="10"/>
  <c r="N55" i="15"/>
  <c r="M56" i="15"/>
  <c r="K30" i="9"/>
  <c r="K29" i="9"/>
  <c r="J31" i="9"/>
  <c r="S18" i="17" l="1"/>
  <c r="M20" i="14"/>
  <c r="O54" i="15"/>
  <c r="L20" i="10"/>
  <c r="O55" i="15"/>
  <c r="N56" i="15"/>
  <c r="L30" i="9"/>
  <c r="L29" i="9"/>
  <c r="K31" i="9"/>
  <c r="T18" i="17" l="1"/>
  <c r="N20" i="14"/>
  <c r="P54" i="15"/>
  <c r="M20" i="10"/>
  <c r="P55" i="15"/>
  <c r="O56" i="15"/>
  <c r="M30" i="9"/>
  <c r="M29" i="9"/>
  <c r="L31" i="9"/>
  <c r="U18" i="17" l="1"/>
  <c r="O20" i="14"/>
  <c r="Q54" i="15"/>
  <c r="R54" i="15" s="1"/>
  <c r="N20" i="10"/>
  <c r="Q55" i="15"/>
  <c r="P56" i="15"/>
  <c r="N30" i="9"/>
  <c r="N29" i="9"/>
  <c r="M31" i="9"/>
  <c r="P20" i="14" l="1"/>
  <c r="O20" i="10"/>
  <c r="R55" i="15"/>
  <c r="Q56" i="15"/>
  <c r="O30" i="9"/>
  <c r="N31" i="9"/>
  <c r="O29" i="9"/>
  <c r="Q20" i="14" l="1"/>
  <c r="S54" i="15"/>
  <c r="P20" i="10"/>
  <c r="S55" i="15"/>
  <c r="R56" i="15"/>
  <c r="P30" i="9"/>
  <c r="O31" i="9"/>
  <c r="P29" i="9"/>
  <c r="R20" i="14" l="1"/>
  <c r="T54" i="15"/>
  <c r="Q20" i="10"/>
  <c r="T55" i="15"/>
  <c r="S56" i="15"/>
  <c r="Q30" i="9"/>
  <c r="Q29" i="9"/>
  <c r="P31" i="9"/>
  <c r="S20" i="14" l="1"/>
  <c r="U54" i="15"/>
  <c r="R20" i="10"/>
  <c r="U55" i="15"/>
  <c r="T56" i="15"/>
  <c r="R30" i="9"/>
  <c r="R29" i="9"/>
  <c r="Q31" i="9"/>
  <c r="T20" i="14" l="1"/>
  <c r="V54" i="15"/>
  <c r="S20" i="10"/>
  <c r="V55" i="15"/>
  <c r="U56" i="15"/>
  <c r="S30" i="9"/>
  <c r="S29" i="9"/>
  <c r="R31" i="9"/>
  <c r="U20" i="14" l="1"/>
  <c r="W54" i="15"/>
  <c r="T20" i="10"/>
  <c r="W55" i="15"/>
  <c r="V56" i="15"/>
  <c r="T30" i="9"/>
  <c r="T29" i="9"/>
  <c r="S31" i="9"/>
  <c r="V20" i="14" l="1"/>
  <c r="X54" i="15"/>
  <c r="U20" i="10"/>
  <c r="X55" i="15"/>
  <c r="W56" i="15"/>
  <c r="U30" i="9"/>
  <c r="U29" i="9"/>
  <c r="T31" i="9"/>
  <c r="Y54" i="15" l="1"/>
  <c r="V20" i="10"/>
  <c r="Y55" i="15"/>
  <c r="X56" i="15"/>
  <c r="V30" i="9"/>
  <c r="U31" i="9"/>
  <c r="V29" i="9"/>
  <c r="Y56" i="15" l="1"/>
  <c r="V31" i="9"/>
  <c r="K61" i="1"/>
  <c r="L61" i="1" l="1"/>
  <c r="X23" i="5"/>
  <c r="W23" i="5"/>
  <c r="X20" i="5"/>
  <c r="X22" i="5" s="1"/>
  <c r="W20" i="5"/>
  <c r="W22" i="5" s="1"/>
  <c r="Z59" i="1"/>
  <c r="Y59" i="1"/>
  <c r="Z52" i="1"/>
  <c r="Z57" i="1" s="1"/>
  <c r="Y52" i="1"/>
  <c r="Y57" i="1" s="1"/>
  <c r="K57" i="1"/>
  <c r="X59" i="1"/>
  <c r="X52" i="1"/>
  <c r="X57" i="1" s="1"/>
  <c r="M61" i="1" l="1"/>
  <c r="N61" i="1" l="1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L52" i="1"/>
  <c r="L57" i="1" s="1"/>
  <c r="M52" i="1"/>
  <c r="M57" i="1" s="1"/>
  <c r="N52" i="1"/>
  <c r="N57" i="1" s="1"/>
  <c r="O52" i="1"/>
  <c r="O57" i="1" s="1"/>
  <c r="P52" i="1"/>
  <c r="P57" i="1" s="1"/>
  <c r="Q52" i="1"/>
  <c r="Q57" i="1" s="1"/>
  <c r="R52" i="1"/>
  <c r="R57" i="1" s="1"/>
  <c r="S52" i="1"/>
  <c r="S57" i="1" s="1"/>
  <c r="T52" i="1"/>
  <c r="T57" i="1" s="1"/>
  <c r="U52" i="1"/>
  <c r="U57" i="1" s="1"/>
  <c r="V52" i="1"/>
  <c r="V57" i="1" s="1"/>
  <c r="W52" i="1"/>
  <c r="W57" i="1" s="1"/>
  <c r="O61" i="1" l="1"/>
  <c r="P61" i="1" l="1"/>
  <c r="Q61" i="1" l="1"/>
  <c r="G32" i="6"/>
  <c r="G47" i="6" s="1"/>
  <c r="H20" i="5"/>
  <c r="R61" i="1" l="1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Q59" i="1"/>
  <c r="M59" i="1"/>
  <c r="L59" i="1"/>
  <c r="N59" i="1"/>
  <c r="O59" i="1"/>
  <c r="P59" i="1"/>
  <c r="R59" i="1"/>
  <c r="S59" i="1"/>
  <c r="T59" i="1"/>
  <c r="U59" i="1"/>
  <c r="V59" i="1"/>
  <c r="W59" i="1"/>
  <c r="S61" i="1" l="1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T61" i="1" l="1"/>
  <c r="I16" i="14"/>
  <c r="I17" i="14"/>
  <c r="S16" i="14"/>
  <c r="S17" i="14"/>
  <c r="K17" i="14"/>
  <c r="K16" i="14"/>
  <c r="N17" i="14"/>
  <c r="N16" i="14"/>
  <c r="V17" i="14"/>
  <c r="V16" i="14"/>
  <c r="O17" i="14"/>
  <c r="O16" i="14"/>
  <c r="T17" i="14"/>
  <c r="T16" i="14"/>
  <c r="L17" i="14"/>
  <c r="L16" i="14"/>
  <c r="M16" i="14"/>
  <c r="M17" i="14"/>
  <c r="P17" i="14"/>
  <c r="P16" i="14"/>
  <c r="J16" i="14"/>
  <c r="J17" i="14"/>
  <c r="R16" i="14"/>
  <c r="R17" i="14"/>
  <c r="Q17" i="14"/>
  <c r="Q16" i="14"/>
  <c r="U16" i="14"/>
  <c r="U17" i="14"/>
  <c r="F17" i="14"/>
  <c r="F16" i="14"/>
  <c r="H16" i="14"/>
  <c r="H17" i="14"/>
  <c r="G17" i="14"/>
  <c r="G16" i="14"/>
  <c r="U61" i="1" l="1"/>
  <c r="V61" i="1" l="1"/>
  <c r="W61" i="1" l="1"/>
  <c r="X61" i="1" l="1"/>
  <c r="Y61" i="1" l="1"/>
  <c r="Z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" authorId="0" shapeId="0" xr:uid="{C9C93722-9AD8-4D54-9D61-8771A42EDA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Pickups and tractors 2,500 per year
Increase all other Heavey Equipment 5,000 each year</t>
        </r>
      </text>
    </comment>
    <comment ref="J7" authorId="0" shapeId="0" xr:uid="{7822FB34-FF90-4E3C-BAE2-2F79F98D2D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planned for 206,884</t>
        </r>
      </text>
    </comment>
    <comment ref="K15" authorId="0" shapeId="0" xr:uid="{4CD0C110-85FF-436E-BE41-A034159025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78,000</t>
        </r>
      </text>
    </comment>
    <comment ref="J19" authorId="0" shapeId="0" xr:uid="{D190673A-9BE9-424D-83EA-345DB1AA6A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175,000
</t>
        </r>
      </text>
    </comment>
    <comment ref="J21" authorId="0" shapeId="0" xr:uid="{97E1A758-3EF0-4AD9-9836-20F4EB1880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Planned or 275,000</t>
        </r>
      </text>
    </comment>
    <comment ref="J39" authorId="0" shapeId="0" xr:uid="{A1666D62-8F33-423C-B185-8C1517A1DF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31,884</t>
        </r>
      </text>
    </comment>
    <comment ref="K43" authorId="0" shapeId="0" xr:uid="{AF2F9212-EB18-4304-B7D2-E307BB2D3EA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25,000</t>
        </r>
      </text>
    </comment>
    <comment ref="J45" authorId="0" shapeId="0" xr:uid="{B6557F20-2B35-4F7A-9790-84A3C49FE7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45,000</t>
        </r>
      </text>
    </comment>
    <comment ref="J46" authorId="0" shapeId="0" xr:uid="{59F90662-F544-467B-BCB3-C05C511321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50,000</t>
        </r>
      </text>
    </comment>
    <comment ref="K47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J48" authorId="0" shapeId="0" xr:uid="{90624BA9-BAFC-47B1-A748-3828DD4080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50,750</t>
        </r>
      </text>
    </comment>
    <comment ref="J52" authorId="0" shapeId="0" xr:uid="{4D8EE89B-D01F-482B-9CB2-9EC7E76A084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157,900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F8" authorId="0" shapeId="0" xr:uid="{A0EDACB3-3FF8-4FD2-BD42-8270A2B261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325,000</t>
        </r>
      </text>
    </comment>
    <comment ref="F9" authorId="0" shapeId="0" xr:uid="{F3B51936-76F7-4FC8-8D9B-3CFB172034F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140,000</t>
        </r>
      </text>
    </comment>
    <comment ref="F10" authorId="0" shapeId="0" xr:uid="{10C79AE8-CF71-438F-8F90-4AEF727BAD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120,000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9C61F51A-D2CB-44E4-BB98-CECC34396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C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7" authorId="0" shapeId="0" xr:uid="{B5692175-5C0D-4E3C-80A4-9126B689BFE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C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I17" authorId="0" shapeId="0" xr:uid="{01BC9ED7-97AA-450C-89BF-21F148F0E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16,500</t>
        </r>
      </text>
    </comment>
    <comment ref="I20" authorId="0" shapeId="0" xr:uid="{9974C1B0-BDCB-4F61-8146-5FF6914252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6,500</t>
        </r>
      </text>
    </comment>
    <comment ref="I26" authorId="0" shapeId="0" xr:uid="{7CEE5340-50E8-4E23-8FF2-90AC2472BF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23,000</t>
        </r>
      </text>
    </comment>
    <comment ref="I30" authorId="0" shapeId="0" xr:uid="{94E5A892-28B7-43FE-94BA-31BE9996DC1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76,000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P3" authorId="0" shapeId="0" xr:uid="{F68A0FD5-7760-41E1-8ABF-DBBE697791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T5" authorId="0" shapeId="0" xr:uid="{6DC605D5-AD58-4A07-9326-9C5E46A7C6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W7" authorId="0" shapeId="0" xr:uid="{892D5E4E-194B-4DB5-B161-57CA941FA9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L10" authorId="0" shapeId="0" xr:uid="{A5ED0C3A-405D-441C-BB40-B26DA0443BF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132,100 fore the Chassis</t>
        </r>
      </text>
    </comment>
    <comment ref="I13" authorId="0" shapeId="0" xr:uid="{E2B3D549-9E77-4FF7-BABE-8CD20B8F1F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bumbped to FY25.</t>
        </r>
      </text>
    </comment>
    <comment ref="J17" authorId="0" shapeId="0" xr:uid="{7679FE98-8F67-46AE-9DA0-8C5543F2867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I23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I25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J25" authorId="0" shapeId="0" xr:uid="{8CEBD910-6D77-4CFB-802E-9365B9A665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I30" authorId="0" shapeId="0" xr:uid="{B53D7D57-42CA-43DA-ABA5-B4F553D06C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30" authorId="0" shapeId="0" xr:uid="{1F9C1583-EFD4-45E4-AD4C-B498FF1AF6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K31" authorId="0" shapeId="0" xr:uid="{397EDD44-06B8-46FF-82E8-43B78D7A3BC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 each year for 3 years</t>
        </r>
      </text>
    </comment>
    <comment ref="Q31" authorId="0" shapeId="0" xr:uid="{F7399152-B759-4B08-B40A-7023A8BA083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Purchse 1 for each pack purchased</t>
        </r>
      </text>
    </comment>
    <comment ref="K38" authorId="0" shapeId="0" xr:uid="{34810C80-F389-42BA-A1EE-A8764FE322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Maint.</t>
        </r>
      </text>
    </comment>
    <comment ref="I41" authorId="0" shapeId="0" xr:uid="{A44523DD-E80F-4744-8015-1ABC8CABD3B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Removed 54,879 of unassigned funds for Brush Truck.  Not obtained in FY23</t>
        </r>
      </text>
    </comment>
    <comment ref="J41" authorId="0" shapeId="0" xr:uid="{84EEBDDB-E8F7-4E40-88FA-C60D15FD90E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0</t>
        </r>
      </text>
    </comment>
    <comment ref="J42" authorId="0" shapeId="0" xr:uid="{70E0FE13-D506-4CEC-8F36-23F3676AAA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5" authorId="0" shapeId="0" xr:uid="{B31EA657-AE54-467A-8C07-AAC4FEAB913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5K, renewed 1 year service contract
</t>
        </r>
      </text>
    </comment>
    <comment ref="H7" authorId="0" shapeId="0" xr:uid="{72B4D4F6-DDBA-4F8B-991C-F5EA91B7D7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from FY26
Waiting for estimates.  Lease runs out in January. Was 7,500</t>
        </r>
      </text>
    </comment>
    <comment ref="H9" authorId="0" shapeId="0" xr:uid="{605CB61C-E52A-4E39-922E-A36C75B3F6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Assistant Clerk (1)
Public (1)
Town Manager (1)
Admin Assistant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  <comment ref="H16" authorId="0" shapeId="0" xr:uid="{B534E297-EE88-43E3-823E-080F9EB92DD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  <comment ref="I18" authorId="0" shapeId="0" xr:uid="{C9C4DD4C-D80B-43BD-87AC-93EA4A1DA9BA}">
      <text>
        <r>
          <rPr>
            <b/>
            <sz val="9"/>
            <color indexed="81"/>
            <rFont val="Tahoma"/>
            <family val="2"/>
          </rPr>
          <t>Finance
was 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F3" authorId="0" shapeId="0" xr:uid="{84D68EB1-10E4-4852-9F7C-42C2AD688C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was23K</t>
        </r>
      </text>
    </comment>
    <comment ref="F5" authorId="0" shapeId="0" xr:uid="{0A19B754-8A14-4BEE-93D4-C5E2CD725B9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6,100</t>
        </r>
      </text>
    </comment>
    <comment ref="F7" authorId="0" shapeId="0" xr:uid="{06EACC2F-F65B-4FC4-A119-FBECD275614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15K</t>
        </r>
      </text>
    </comment>
    <comment ref="F11" authorId="0" shapeId="0" xr:uid="{A925A2B7-751E-4897-86E1-DCA8E2551CF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257,600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4" authorId="0" shapeId="0" xr:uid="{61907448-438F-424D-841D-B37B86D8AA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1st floor
Community Room
Hallway 2nd floor
Youth Rooms</t>
        </r>
      </text>
    </comment>
    <comment ref="G6" authorId="0" shapeId="0" xr:uid="{24ADDA3F-E69D-456D-9B36-0CE94C8773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Flooring Replacement - Front Foyer, 2nd Floor Bathrooms, 1st  Floor circulation area, $12,000
Florring Refinishing - Community Room $3,000</t>
        </r>
      </text>
    </comment>
    <comment ref="G8" authorId="0" shapeId="0" xr:uid="{D802B23E-033A-4917-BFED-62AB30874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Lights - Fixture and balast replacement 1st &amp; 2nd floor $15,000</t>
        </r>
      </text>
    </comment>
  </commentList>
</comments>
</file>

<file path=xl/sharedStrings.xml><?xml version="1.0" encoding="utf-8"?>
<sst xmlns="http://schemas.openxmlformats.org/spreadsheetml/2006/main" count="667" uniqueCount="317">
  <si>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</si>
  <si>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</si>
  <si>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</si>
  <si>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</si>
  <si>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</si>
  <si>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</si>
  <si>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</si>
  <si>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</si>
  <si>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</si>
  <si>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</si>
  <si>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</si>
  <si>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</si>
  <si>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</si>
  <si>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</si>
  <si>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</si>
  <si>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</si>
  <si>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</si>
  <si>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</si>
  <si>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</si>
  <si>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</si>
  <si>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</si>
  <si>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 xml:space="preserve"> </t>
  </si>
  <si>
    <t>International HV507 Single</t>
  </si>
  <si>
    <t>Chevy 3500</t>
  </si>
  <si>
    <t>Pickup and Snowplow #7 Foreman</t>
  </si>
  <si>
    <t>Chevy 2500</t>
  </si>
  <si>
    <t>Ford F550</t>
  </si>
  <si>
    <t>Complete Cash GF</t>
  </si>
  <si>
    <t>Ventrac with attachments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</si>
  <si>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</si>
  <si>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</si>
  <si>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</si>
  <si>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</si>
  <si>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</si>
  <si>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</si>
  <si>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</si>
  <si>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</si>
  <si>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</si>
  <si>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</si>
  <si>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</si>
  <si>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</si>
  <si>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</si>
  <si>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</si>
  <si>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Miscellaneous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</si>
  <si>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</si>
  <si>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</si>
  <si>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</si>
  <si>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</si>
  <si>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</si>
  <si>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</si>
  <si>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</si>
  <si>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FY06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</si>
  <si>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</si>
  <si>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</si>
  <si>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</si>
  <si>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</si>
  <si>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</si>
  <si>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</si>
  <si>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</si>
  <si>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</si>
  <si>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Portable unit stored on Engine #2</t>
  </si>
  <si>
    <t>Air Compressor #1</t>
  </si>
  <si>
    <t xml:space="preserve">used to fill the air bottles.  </t>
  </si>
  <si>
    <t>9,000 ea</t>
  </si>
  <si>
    <t>Cash Reserve</t>
  </si>
  <si>
    <t>1,500 ea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</si>
  <si>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</si>
  <si>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</si>
  <si>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</si>
  <si>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</si>
  <si>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</si>
  <si>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</si>
  <si>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</si>
  <si>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</si>
  <si>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Police Cruiser #4 </t>
  </si>
  <si>
    <t>Ford Interceptor</t>
  </si>
  <si>
    <t>FY17</t>
  </si>
  <si>
    <t>FY18</t>
  </si>
  <si>
    <t>Police Cruiser #5</t>
  </si>
  <si>
    <t>Police Cruiser #6</t>
  </si>
  <si>
    <t>FY20</t>
  </si>
  <si>
    <t>Dodge Durango</t>
  </si>
  <si>
    <t>Dash cameras</t>
  </si>
  <si>
    <t>Cash</t>
  </si>
  <si>
    <t>One set for each vehicle (blue lights, siren, control box, cage, lap top stand)</t>
  </si>
  <si>
    <t>Mobile Data Computers</t>
  </si>
  <si>
    <t>Body Cameras</t>
  </si>
  <si>
    <t>Need 6</t>
  </si>
  <si>
    <t xml:space="preserve">FY20 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</si>
  <si>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</si>
  <si>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</si>
  <si>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</si>
  <si>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</si>
  <si>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</si>
  <si>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</si>
  <si>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</si>
  <si>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</si>
  <si>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</si>
  <si>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</si>
  <si>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</si>
  <si>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</si>
  <si>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</si>
  <si>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</si>
  <si>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</si>
  <si>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</si>
  <si>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</si>
  <si>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</si>
  <si>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</si>
  <si>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</si>
  <si>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</si>
  <si>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</si>
  <si>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</si>
  <si>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</si>
  <si>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</si>
  <si>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</si>
  <si>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</si>
  <si>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</si>
  <si>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</si>
  <si>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</si>
  <si>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</si>
  <si>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</si>
  <si>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</si>
  <si>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</si>
  <si>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</si>
  <si>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</si>
  <si>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</si>
  <si>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</si>
  <si>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</si>
  <si>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</si>
  <si>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</si>
  <si>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</si>
  <si>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</si>
  <si>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</si>
  <si>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</si>
  <si>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</si>
  <si>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</si>
  <si>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</si>
  <si>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</si>
  <si>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</si>
  <si>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</si>
  <si>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</si>
  <si>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</si>
  <si>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</si>
  <si>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</si>
  <si>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</si>
  <si>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</si>
  <si>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</si>
  <si>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</si>
  <si>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</si>
  <si>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</si>
  <si>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</si>
  <si>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</si>
  <si>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</si>
  <si>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</si>
  <si>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</si>
  <si>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</si>
  <si>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</si>
  <si>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</si>
  <si>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</si>
  <si>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Bridge &amp; Culvert Reserves at FY end</t>
  </si>
  <si>
    <t>Guardrail Reserves at FY end</t>
  </si>
  <si>
    <t>Sidewalk Reserves at FY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</si>
  <si>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</si>
  <si>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</si>
  <si>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</si>
  <si>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</si>
  <si>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</si>
  <si>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</si>
  <si>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</si>
  <si>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</si>
  <si>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POLICE  EQUIPMENT</t>
  </si>
  <si>
    <t>ADMINISTRATION EQUIPMENT</t>
  </si>
  <si>
    <t>Thermal Imaging Camera</t>
  </si>
  <si>
    <t>Stabilizer Kit</t>
  </si>
  <si>
    <t>FY38</t>
  </si>
  <si>
    <t>FY39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</si>
  <si>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</si>
  <si>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</si>
  <si>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</si>
  <si>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</si>
  <si>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</si>
  <si>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</si>
  <si>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</si>
  <si>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</si>
  <si>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</si>
  <si>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</si>
  <si>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</si>
  <si>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</si>
  <si>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</si>
  <si>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</si>
  <si>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</si>
  <si>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</si>
  <si>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</si>
  <si>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</si>
  <si>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Tractor/Mower Challenger #11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</si>
  <si>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</si>
  <si>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</si>
  <si>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</si>
  <si>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</si>
  <si>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</si>
  <si>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</si>
  <si>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</si>
  <si>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</si>
  <si>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</si>
  <si>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</si>
  <si>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</si>
  <si>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</si>
  <si>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AAW528</t>
  </si>
  <si>
    <t>AAP855</t>
  </si>
  <si>
    <t>AAT593</t>
  </si>
  <si>
    <t>AAM348</t>
  </si>
  <si>
    <t>Rescue Truck #4</t>
  </si>
  <si>
    <t>HIGHWAY INFRASTRUCTURE</t>
  </si>
  <si>
    <t>Millet Street Loan</t>
  </si>
  <si>
    <t>Jericho Road Loan</t>
  </si>
  <si>
    <t>Paving/Retreatment (12 year cycle)</t>
  </si>
  <si>
    <t>Gravel Plan (7 year cycle)</t>
  </si>
  <si>
    <t>Sidewalk &amp; Stormwater routine maintenance</t>
  </si>
  <si>
    <t>Southview Drive Bridge</t>
  </si>
  <si>
    <t>Southview Guardrail Project</t>
  </si>
  <si>
    <t xml:space="preserve">Unnasigned Restricted Funds 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</si>
  <si>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</si>
  <si>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</si>
  <si>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</si>
  <si>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</si>
  <si>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</si>
  <si>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</si>
  <si>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Bridge Street Phase 1 Jolina to Esplanad</t>
  </si>
  <si>
    <t>FY24-FY25</t>
  </si>
  <si>
    <t>Bridge Street Phase 2 Jolina to Big Spruce</t>
  </si>
  <si>
    <t>FY26-FY27</t>
  </si>
  <si>
    <t>Grant for Bridge St - Phase 1 80%</t>
  </si>
  <si>
    <t>Grant for Jericho Road</t>
  </si>
  <si>
    <t>Sidewalk Reserves Used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</si>
  <si>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</si>
  <si>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</si>
  <si>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</si>
  <si>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</si>
  <si>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Safety Equipment</t>
  </si>
  <si>
    <t xml:space="preserve">  Turnout Gear</t>
  </si>
  <si>
    <t>Insurance</t>
  </si>
  <si>
    <t>Utility Expenses</t>
  </si>
  <si>
    <t>Building Maintenance</t>
  </si>
  <si>
    <t>Planned Library &amp; Town Center Renovations</t>
  </si>
  <si>
    <t>Town Center Rents coming in</t>
  </si>
  <si>
    <t>Fire Engine #1  (change to small pumper)</t>
  </si>
  <si>
    <t>Fund Balance at FY end</t>
  </si>
  <si>
    <t>Town Center Funds used</t>
  </si>
  <si>
    <t>Bates Farm Culvert Crossing Guardrail Project</t>
  </si>
  <si>
    <t>Trade-in</t>
  </si>
  <si>
    <t>Cash  GF</t>
  </si>
  <si>
    <t>Cash - Complete</t>
  </si>
  <si>
    <t>Note - Complete</t>
  </si>
  <si>
    <t>Lease (3yr) Complete</t>
  </si>
  <si>
    <t>Cash -  Complete</t>
  </si>
  <si>
    <t xml:space="preserve">Cash </t>
  </si>
  <si>
    <t>Down Deposit from Taxes #3</t>
  </si>
  <si>
    <t>Down Deposit from Taxes #9</t>
  </si>
  <si>
    <t>Down Deposit from Taxes #10</t>
  </si>
  <si>
    <t>Need 16 (Rescue (5), Engine #1 (5), Engine #2 (4), Engine #3(2)) each pack includes one airtank</t>
  </si>
  <si>
    <t>Need 16 Additional Air Tanks (1 additional air tank for each airpack)</t>
  </si>
  <si>
    <t xml:space="preserve">  Air Packs (each comes with 1 air tanks)</t>
  </si>
  <si>
    <t xml:space="preserve">  Air Tanks (1 additional tank for each pack purchased)</t>
  </si>
  <si>
    <t>Town Center Loan</t>
  </si>
  <si>
    <t>Payment Source</t>
  </si>
  <si>
    <t>Vermont Bond Bank Loan (20 years)</t>
  </si>
  <si>
    <t>Loan -Complete</t>
  </si>
  <si>
    <t>Loan Principal - Union Bank</t>
  </si>
  <si>
    <t>Loan Interest - Union Bank</t>
  </si>
  <si>
    <t>Payment Source and Status</t>
  </si>
  <si>
    <t>Bond Principal - VBB</t>
  </si>
  <si>
    <t>Bond Interest - VBB</t>
  </si>
  <si>
    <t>Need 9 (1,500/ea)</t>
  </si>
  <si>
    <t>Paid as of FY23</t>
  </si>
  <si>
    <t>FIRE EQUIPMENT &amp; INFRASTRUCTURE</t>
  </si>
  <si>
    <t>TOWN CENTER &amp; LIBRARY BUILDINGS</t>
  </si>
  <si>
    <t xml:space="preserve">Jaws of Life #3 (will not need to replace) </t>
  </si>
  <si>
    <t>ARPA Approved 05/15/2023</t>
  </si>
  <si>
    <t>FY23  Balance</t>
  </si>
  <si>
    <t>Reserves Raised from Taxes</t>
  </si>
  <si>
    <t>Library Reserve Used</t>
  </si>
  <si>
    <t>LIBRARY</t>
  </si>
  <si>
    <t>Boiler</t>
  </si>
  <si>
    <t>Reserves</t>
  </si>
  <si>
    <t>Sale of Police Cruiser</t>
  </si>
  <si>
    <t xml:space="preserve">  Waterline to Station</t>
  </si>
  <si>
    <t>?????</t>
  </si>
  <si>
    <t>??????</t>
  </si>
  <si>
    <t>Payment from Tax Budget</t>
  </si>
  <si>
    <t>Reserve Contributions from Taxes</t>
  </si>
  <si>
    <t>Grant Projects</t>
  </si>
  <si>
    <t xml:space="preserve">  Scoping</t>
  </si>
  <si>
    <t xml:space="preserve">  Construction</t>
  </si>
  <si>
    <t xml:space="preserve">ARPA Approved Phase 2 05/15/2023 </t>
  </si>
  <si>
    <t>Police Cruiser #1 - stripped</t>
  </si>
  <si>
    <t>Police Cruiser #3 - stripped</t>
  </si>
  <si>
    <t>Need 6,  purchase 1 with each new  cruisers</t>
  </si>
  <si>
    <t>Need 6, purchase 1 with each new cruiser</t>
  </si>
  <si>
    <t>Interior Painting</t>
  </si>
  <si>
    <t>Flooring</t>
  </si>
  <si>
    <t>Lighting</t>
  </si>
  <si>
    <t xml:space="preserve">    Western Gateway</t>
  </si>
  <si>
    <t xml:space="preserve">    THBC Intersection (Thompson, Huntington, Bridge St, Cochran)</t>
  </si>
  <si>
    <t xml:space="preserve">    Pinch Points US 2</t>
  </si>
  <si>
    <t xml:space="preserve">    Pinch Points US 2 </t>
  </si>
  <si>
    <t xml:space="preserve">  Planning (Paid with Transportation Planning budget line)</t>
  </si>
  <si>
    <t>Bridge Street - New Project</t>
  </si>
  <si>
    <t>Trade-In Dump Truck #3</t>
  </si>
  <si>
    <t>Trade-In Pickup Truck #7</t>
  </si>
  <si>
    <t>Trade-In Dump Truck #1</t>
  </si>
  <si>
    <t>Trade-In Dump Truck #2</t>
  </si>
  <si>
    <t>Trade-In Dump Truck #4</t>
  </si>
  <si>
    <t>Trade-In Pickup Truck #5</t>
  </si>
  <si>
    <t>Trade-In Pickup Truck #6</t>
  </si>
  <si>
    <t>Trade-In Road Grader #8</t>
  </si>
  <si>
    <t>Trade-in Bucket Loader #9</t>
  </si>
  <si>
    <t>Trade-in Excavator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</si>
</sst>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8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1" fontId="11" fillId="0" borderId="1" xfId="0" applyNumberFormat="1" applyFont="1" applyBorder="1"/>
    <xf numFmtId="3" fontId="11" fillId="0" borderId="3" xfId="0" applyNumberFormat="1" applyFont="1" applyBorder="1"/>
    <xf numFmtId="3" fontId="4" fillId="0" borderId="0" xfId="0" applyNumberFormat="1" applyFont="1"/>
    <xf numFmtId="3" fontId="11" fillId="0" borderId="2" xfId="0" applyNumberFormat="1" applyFont="1" applyBorder="1"/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1" fontId="12" fillId="0" borderId="5" xfId="0" applyNumberFormat="1" applyFont="1" applyBorder="1"/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9" xfId="0" applyNumberFormat="1" applyFont="1" applyBorder="1"/>
    <xf numFmtId="3" fontId="12" fillId="0" borderId="23" xfId="0" applyNumberFormat="1" applyFont="1" applyBorder="1"/>
    <xf numFmtId="3" fontId="11" fillId="0" borderId="23" xfId="0" applyNumberFormat="1" applyFont="1" applyBorder="1"/>
    <xf numFmtId="3" fontId="4" fillId="0" borderId="23" xfId="0" applyNumberFormat="1" applyFont="1" applyBorder="1"/>
    <xf numFmtId="3" fontId="4" fillId="0" borderId="25" xfId="0" applyNumberFormat="1" applyFont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4" fillId="0" borderId="31" xfId="0" applyNumberFormat="1" applyFont="1" applyBorder="1"/>
    <xf numFmtId="3" fontId="7" fillId="0" borderId="34" xfId="0" applyNumberFormat="1" applyFont="1" applyBorder="1"/>
    <xf numFmtId="1" fontId="12" fillId="0" borderId="35" xfId="0" applyNumberFormat="1" applyFont="1" applyBorder="1"/>
    <xf numFmtId="3" fontId="12" fillId="0" borderId="35" xfId="0" applyNumberFormat="1" applyFont="1" applyBorder="1"/>
    <xf numFmtId="3" fontId="7" fillId="0" borderId="35" xfId="0" applyNumberFormat="1" applyFont="1" applyBorder="1"/>
    <xf numFmtId="3" fontId="7" fillId="0" borderId="36" xfId="0" applyNumberFormat="1" applyFont="1" applyBorder="1"/>
    <xf numFmtId="1" fontId="5" fillId="0" borderId="5" xfId="2" applyNumberFormat="1" applyFont="1" applyFill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3" fontId="11" fillId="2" borderId="37" xfId="0" applyNumberFormat="1" applyFont="1" applyFill="1" applyBorder="1"/>
    <xf numFmtId="1" fontId="12" fillId="0" borderId="32" xfId="0" applyNumberFormat="1" applyFont="1" applyBorder="1"/>
    <xf numFmtId="3" fontId="12" fillId="0" borderId="32" xfId="0" applyNumberFormat="1" applyFont="1" applyBorder="1"/>
    <xf numFmtId="3" fontId="11" fillId="0" borderId="32" xfId="0" applyNumberFormat="1" applyFont="1" applyBorder="1"/>
    <xf numFmtId="3" fontId="7" fillId="0" borderId="19" xfId="0" applyNumberFormat="1" applyFont="1" applyBorder="1"/>
    <xf numFmtId="3" fontId="4" fillId="0" borderId="27" xfId="0" applyNumberFormat="1" applyFont="1" applyBorder="1"/>
    <xf numFmtId="3" fontId="3" fillId="2" borderId="34" xfId="0" applyNumberFormat="1" applyFont="1" applyFill="1" applyBorder="1"/>
    <xf numFmtId="3" fontId="3" fillId="2" borderId="35" xfId="0" applyNumberFormat="1" applyFont="1" applyFill="1" applyBorder="1"/>
    <xf numFmtId="3" fontId="4" fillId="0" borderId="44" xfId="0" applyNumberFormat="1" applyFont="1" applyBorder="1"/>
    <xf numFmtId="3" fontId="11" fillId="0" borderId="45" xfId="0" applyNumberFormat="1" applyFont="1" applyBorder="1"/>
    <xf numFmtId="3" fontId="11" fillId="2" borderId="43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/>
    <xf numFmtId="3" fontId="5" fillId="0" borderId="46" xfId="2" applyNumberFormat="1" applyFont="1" applyFill="1" applyBorder="1" applyAlignment="1">
      <alignment horizontal="left"/>
    </xf>
    <xf numFmtId="3" fontId="7" fillId="0" borderId="10" xfId="0" applyNumberFormat="1" applyFont="1" applyBorder="1"/>
    <xf numFmtId="3" fontId="7" fillId="0" borderId="44" xfId="0" applyNumberFormat="1" applyFont="1" applyBorder="1"/>
    <xf numFmtId="3" fontId="11" fillId="0" borderId="15" xfId="0" applyNumberFormat="1" applyFont="1" applyBorder="1"/>
    <xf numFmtId="3" fontId="7" fillId="0" borderId="48" xfId="0" applyNumberFormat="1" applyFont="1" applyBorder="1"/>
    <xf numFmtId="3" fontId="4" fillId="0" borderId="38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3" fontId="11" fillId="2" borderId="58" xfId="0" applyNumberFormat="1" applyFont="1" applyFill="1" applyBorder="1"/>
    <xf numFmtId="3" fontId="4" fillId="0" borderId="39" xfId="0" applyNumberFormat="1" applyFont="1" applyBorder="1"/>
    <xf numFmtId="3" fontId="4" fillId="0" borderId="3" xfId="0" applyNumberFormat="1" applyFont="1" applyBorder="1"/>
    <xf numFmtId="3" fontId="12" fillId="0" borderId="58" xfId="0" applyNumberFormat="1" applyFont="1" applyBorder="1"/>
    <xf numFmtId="3" fontId="11" fillId="0" borderId="39" xfId="0" applyNumberFormat="1" applyFont="1" applyBorder="1"/>
    <xf numFmtId="3" fontId="11" fillId="0" borderId="10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12" fillId="0" borderId="3" xfId="0" applyNumberFormat="1" applyFont="1" applyBorder="1"/>
    <xf numFmtId="3" fontId="12" fillId="0" borderId="39" xfId="0" applyNumberFormat="1" applyFont="1" applyBorder="1"/>
    <xf numFmtId="3" fontId="4" fillId="0" borderId="28" xfId="0" applyNumberFormat="1" applyFont="1" applyBorder="1"/>
    <xf numFmtId="3" fontId="3" fillId="0" borderId="43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6" xfId="0" applyNumberFormat="1" applyFont="1" applyBorder="1"/>
    <xf numFmtId="3" fontId="11" fillId="0" borderId="62" xfId="0" applyNumberFormat="1" applyFont="1" applyBorder="1"/>
    <xf numFmtId="3" fontId="3" fillId="0" borderId="10" xfId="0" applyNumberFormat="1" applyFont="1" applyBorder="1"/>
    <xf numFmtId="3" fontId="4" fillId="0" borderId="47" xfId="0" applyNumberFormat="1" applyFont="1" applyBorder="1"/>
    <xf numFmtId="3" fontId="4" fillId="0" borderId="49" xfId="0" applyNumberFormat="1" applyFont="1" applyBorder="1"/>
    <xf numFmtId="3" fontId="3" fillId="0" borderId="39" xfId="0" applyNumberFormat="1" applyFont="1" applyBorder="1"/>
    <xf numFmtId="3" fontId="4" fillId="0" borderId="56" xfId="0" applyNumberFormat="1" applyFont="1" applyBorder="1"/>
    <xf numFmtId="3" fontId="11" fillId="0" borderId="57" xfId="0" applyNumberFormat="1" applyFont="1" applyBorder="1"/>
    <xf numFmtId="3" fontId="11" fillId="0" borderId="14" xfId="0" applyNumberFormat="1" applyFont="1" applyBorder="1"/>
    <xf numFmtId="3" fontId="4" fillId="0" borderId="55" xfId="0" applyNumberFormat="1" applyFont="1" applyBorder="1"/>
    <xf numFmtId="3" fontId="4" fillId="0" borderId="63" xfId="0" applyNumberFormat="1" applyFont="1" applyBorder="1"/>
    <xf numFmtId="3" fontId="11" fillId="0" borderId="55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11" fillId="2" borderId="65" xfId="0" applyNumberFormat="1" applyFont="1" applyFill="1" applyBorder="1"/>
    <xf numFmtId="3" fontId="3" fillId="0" borderId="58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27" xfId="0" applyNumberFormat="1" applyFont="1" applyBorder="1"/>
    <xf numFmtId="3" fontId="3" fillId="0" borderId="11" xfId="0" applyNumberFormat="1" applyFont="1" applyBorder="1"/>
    <xf numFmtId="3" fontId="11" fillId="0" borderId="26" xfId="0" applyNumberFormat="1" applyFont="1" applyBorder="1"/>
    <xf numFmtId="3" fontId="4" fillId="0" borderId="26" xfId="0" applyNumberFormat="1" applyFont="1" applyBorder="1"/>
    <xf numFmtId="3" fontId="11" fillId="0" borderId="35" xfId="0" applyNumberFormat="1" applyFont="1" applyBorder="1"/>
    <xf numFmtId="3" fontId="11" fillId="0" borderId="36" xfId="0" applyNumberFormat="1" applyFont="1" applyBorder="1"/>
    <xf numFmtId="3" fontId="4" fillId="0" borderId="32" xfId="0" applyNumberFormat="1" applyFont="1" applyBorder="1"/>
    <xf numFmtId="3" fontId="11" fillId="2" borderId="50" xfId="0" applyNumberFormat="1" applyFont="1" applyFill="1" applyBorder="1"/>
    <xf numFmtId="3" fontId="7" fillId="0" borderId="42" xfId="0" applyNumberFormat="1" applyFont="1" applyBorder="1"/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/>
    <xf numFmtId="3" fontId="5" fillId="0" borderId="28" xfId="2" applyNumberFormat="1" applyFont="1" applyFill="1" applyBorder="1" applyAlignment="1">
      <alignment horizontal="left"/>
    </xf>
    <xf numFmtId="3" fontId="7" fillId="0" borderId="2" xfId="0" applyNumberFormat="1" applyFont="1" applyBorder="1"/>
    <xf numFmtId="3" fontId="7" fillId="0" borderId="69" xfId="0" applyNumberFormat="1" applyFont="1" applyBorder="1"/>
    <xf numFmtId="3" fontId="12" fillId="0" borderId="64" xfId="0" applyNumberFormat="1" applyFont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3" fontId="12" fillId="3" borderId="23" xfId="0" applyNumberFormat="1" applyFont="1" applyFill="1" applyBorder="1"/>
    <xf numFmtId="3" fontId="7" fillId="3" borderId="44" xfId="0" applyNumberFormat="1" applyFont="1" applyFill="1" applyBorder="1"/>
    <xf numFmtId="3" fontId="7" fillId="3" borderId="30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5" xfId="0" applyNumberFormat="1" applyFont="1" applyFill="1" applyBorder="1"/>
    <xf numFmtId="3" fontId="4" fillId="3" borderId="44" xfId="0" applyNumberFormat="1" applyFont="1" applyFill="1" applyBorder="1"/>
    <xf numFmtId="3" fontId="4" fillId="3" borderId="4" xfId="0" applyNumberFormat="1" applyFont="1" applyFill="1" applyBorder="1"/>
    <xf numFmtId="3" fontId="4" fillId="3" borderId="29" xfId="0" applyNumberFormat="1" applyFont="1" applyFill="1" applyBorder="1"/>
    <xf numFmtId="3" fontId="4" fillId="3" borderId="45" xfId="0" applyNumberFormat="1" applyFont="1" applyFill="1" applyBorder="1"/>
    <xf numFmtId="3" fontId="7" fillId="3" borderId="43" xfId="0" applyNumberFormat="1" applyFont="1" applyFill="1" applyBorder="1"/>
    <xf numFmtId="3" fontId="7" fillId="3" borderId="37" xfId="0" applyNumberFormat="1" applyFont="1" applyFill="1" applyBorder="1"/>
    <xf numFmtId="1" fontId="12" fillId="3" borderId="35" xfId="0" applyNumberFormat="1" applyFont="1" applyFill="1" applyBorder="1"/>
    <xf numFmtId="3" fontId="12" fillId="3" borderId="35" xfId="0" applyNumberFormat="1" applyFont="1" applyFill="1" applyBorder="1"/>
    <xf numFmtId="3" fontId="4" fillId="3" borderId="35" xfId="0" applyNumberFormat="1" applyFont="1" applyFill="1" applyBorder="1"/>
    <xf numFmtId="3" fontId="5" fillId="2" borderId="43" xfId="0" applyNumberFormat="1" applyFont="1" applyFill="1" applyBorder="1"/>
    <xf numFmtId="3" fontId="5" fillId="2" borderId="37" xfId="0" applyNumberFormat="1" applyFont="1" applyFill="1" applyBorder="1"/>
    <xf numFmtId="1" fontId="5" fillId="2" borderId="35" xfId="0" applyNumberFormat="1" applyFont="1" applyFill="1" applyBorder="1"/>
    <xf numFmtId="3" fontId="5" fillId="2" borderId="35" xfId="0" applyNumberFormat="1" applyFont="1" applyFill="1" applyBorder="1"/>
    <xf numFmtId="3" fontId="12" fillId="2" borderId="35" xfId="0" applyNumberFormat="1" applyFont="1" applyFill="1" applyBorder="1"/>
    <xf numFmtId="3" fontId="7" fillId="3" borderId="40" xfId="0" applyNumberFormat="1" applyFont="1" applyFill="1" applyBorder="1"/>
    <xf numFmtId="3" fontId="12" fillId="3" borderId="56" xfId="0" applyNumberFormat="1" applyFont="1" applyFill="1" applyBorder="1"/>
    <xf numFmtId="3" fontId="12" fillId="3" borderId="26" xfId="0" applyNumberFormat="1" applyFont="1" applyFill="1" applyBorder="1"/>
    <xf numFmtId="3" fontId="7" fillId="3" borderId="13" xfId="0" applyNumberFormat="1" applyFont="1" applyFill="1" applyBorder="1"/>
    <xf numFmtId="3" fontId="12" fillId="3" borderId="32" xfId="0" applyNumberFormat="1" applyFont="1" applyFill="1" applyBorder="1"/>
    <xf numFmtId="3" fontId="12" fillId="3" borderId="62" xfId="0" applyNumberFormat="1" applyFont="1" applyFill="1" applyBorder="1"/>
    <xf numFmtId="3" fontId="12" fillId="3" borderId="1" xfId="0" applyNumberFormat="1" applyFont="1" applyFill="1" applyBorder="1"/>
    <xf numFmtId="3" fontId="7" fillId="3" borderId="33" xfId="0" applyNumberFormat="1" applyFont="1" applyFill="1" applyBorder="1"/>
    <xf numFmtId="3" fontId="12" fillId="3" borderId="14" xfId="0" applyNumberFormat="1" applyFont="1" applyFill="1" applyBorder="1"/>
    <xf numFmtId="3" fontId="12" fillId="3" borderId="57" xfId="0" applyNumberFormat="1" applyFont="1" applyFill="1" applyBorder="1"/>
    <xf numFmtId="3" fontId="12" fillId="3" borderId="15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2" xfId="0" applyNumberFormat="1" applyFont="1" applyFill="1" applyBorder="1"/>
    <xf numFmtId="3" fontId="11" fillId="3" borderId="1" xfId="0" applyNumberFormat="1" applyFont="1" applyFill="1" applyBorder="1"/>
    <xf numFmtId="3" fontId="11" fillId="3" borderId="55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5" xfId="0" applyNumberFormat="1" applyFont="1" applyFill="1" applyBorder="1"/>
    <xf numFmtId="3" fontId="11" fillId="3" borderId="14" xfId="0" applyNumberFormat="1" applyFont="1" applyFill="1" applyBorder="1"/>
    <xf numFmtId="3" fontId="11" fillId="3" borderId="66" xfId="0" applyNumberFormat="1" applyFont="1" applyFill="1" applyBorder="1"/>
    <xf numFmtId="3" fontId="4" fillId="3" borderId="12" xfId="0" applyNumberFormat="1" applyFont="1" applyFill="1" applyBorder="1"/>
    <xf numFmtId="3" fontId="4" fillId="3" borderId="57" xfId="0" applyNumberFormat="1" applyFont="1" applyFill="1" applyBorder="1"/>
    <xf numFmtId="3" fontId="4" fillId="3" borderId="28" xfId="0" applyNumberFormat="1" applyFont="1" applyFill="1" applyBorder="1"/>
    <xf numFmtId="3" fontId="4" fillId="3" borderId="14" xfId="0" applyNumberFormat="1" applyFont="1" applyFill="1" applyBorder="1"/>
    <xf numFmtId="3" fontId="11" fillId="3" borderId="58" xfId="0" applyNumberFormat="1" applyFont="1" applyFill="1" applyBorder="1"/>
    <xf numFmtId="3" fontId="11" fillId="3" borderId="35" xfId="0" applyNumberFormat="1" applyFont="1" applyFill="1" applyBorder="1"/>
    <xf numFmtId="3" fontId="7" fillId="3" borderId="75" xfId="0" applyNumberFormat="1" applyFont="1" applyFill="1" applyBorder="1"/>
    <xf numFmtId="3" fontId="7" fillId="3" borderId="68" xfId="0" applyNumberFormat="1" applyFont="1" applyFill="1" applyBorder="1"/>
    <xf numFmtId="1" fontId="12" fillId="3" borderId="76" xfId="0" applyNumberFormat="1" applyFont="1" applyFill="1" applyBorder="1"/>
    <xf numFmtId="3" fontId="12" fillId="3" borderId="76" xfId="0" applyNumberFormat="1" applyFont="1" applyFill="1" applyBorder="1"/>
    <xf numFmtId="3" fontId="11" fillId="3" borderId="76" xfId="0" applyNumberFormat="1" applyFont="1" applyFill="1" applyBorder="1"/>
    <xf numFmtId="3" fontId="11" fillId="3" borderId="77" xfId="0" applyNumberFormat="1" applyFont="1" applyFill="1" applyBorder="1"/>
    <xf numFmtId="3" fontId="4" fillId="3" borderId="75" xfId="0" applyNumberFormat="1" applyFont="1" applyFill="1" applyBorder="1"/>
    <xf numFmtId="3" fontId="4" fillId="3" borderId="76" xfId="0" applyNumberFormat="1" applyFont="1" applyFill="1" applyBorder="1"/>
    <xf numFmtId="3" fontId="5" fillId="0" borderId="75" xfId="2" applyNumberFormat="1" applyFont="1" applyFill="1" applyBorder="1" applyAlignment="1">
      <alignment horizontal="left"/>
    </xf>
    <xf numFmtId="3" fontId="5" fillId="0" borderId="68" xfId="2" applyNumberFormat="1" applyFont="1" applyFill="1" applyBorder="1" applyAlignment="1">
      <alignment horizontal="left"/>
    </xf>
    <xf numFmtId="1" fontId="5" fillId="0" borderId="76" xfId="2" applyNumberFormat="1" applyFont="1" applyFill="1" applyBorder="1" applyAlignment="1">
      <alignment horizontal="center"/>
    </xf>
    <xf numFmtId="3" fontId="5" fillId="0" borderId="76" xfId="2" applyNumberFormat="1" applyFont="1" applyFill="1" applyBorder="1" applyAlignment="1">
      <alignment horizontal="center"/>
    </xf>
    <xf numFmtId="3" fontId="5" fillId="0" borderId="76" xfId="0" applyNumberFormat="1" applyFont="1" applyBorder="1" applyAlignment="1">
      <alignment horizontal="left"/>
    </xf>
    <xf numFmtId="3" fontId="5" fillId="0" borderId="76" xfId="0" applyNumberFormat="1" applyFont="1" applyBorder="1" applyAlignment="1">
      <alignment horizontal="center"/>
    </xf>
    <xf numFmtId="3" fontId="3" fillId="0" borderId="76" xfId="1" applyNumberFormat="1" applyFont="1" applyFill="1" applyBorder="1"/>
    <xf numFmtId="3" fontId="3" fillId="0" borderId="76" xfId="0" applyNumberFormat="1" applyFont="1" applyBorder="1"/>
    <xf numFmtId="3" fontId="3" fillId="0" borderId="77" xfId="0" applyNumberFormat="1" applyFont="1" applyBorder="1"/>
    <xf numFmtId="3" fontId="3" fillId="0" borderId="78" xfId="0" applyNumberFormat="1" applyFont="1" applyBorder="1"/>
    <xf numFmtId="3" fontId="4" fillId="3" borderId="43" xfId="0" applyNumberFormat="1" applyFont="1" applyFill="1" applyBorder="1"/>
    <xf numFmtId="3" fontId="4" fillId="3" borderId="36" xfId="0" applyNumberFormat="1" applyFont="1" applyFill="1" applyBorder="1"/>
    <xf numFmtId="3" fontId="11" fillId="3" borderId="57" xfId="0" applyNumberFormat="1" applyFont="1" applyFill="1" applyBorder="1"/>
    <xf numFmtId="1" fontId="3" fillId="0" borderId="35" xfId="0" applyNumberFormat="1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4" fillId="0" borderId="35" xfId="2" applyNumberFormat="1" applyFont="1" applyFill="1" applyBorder="1" applyAlignment="1">
      <alignment horizontal="center" wrapText="1"/>
    </xf>
    <xf numFmtId="3" fontId="3" fillId="0" borderId="36" xfId="0" applyNumberFormat="1" applyFont="1" applyBorder="1" applyAlignment="1">
      <alignment horizontal="center"/>
    </xf>
    <xf numFmtId="3" fontId="3" fillId="0" borderId="61" xfId="0" applyNumberFormat="1" applyFont="1" applyBorder="1" applyAlignment="1">
      <alignment horizontal="center" wrapText="1"/>
    </xf>
    <xf numFmtId="3" fontId="4" fillId="0" borderId="81" xfId="0" applyNumberFormat="1" applyFont="1" applyBorder="1" applyAlignment="1">
      <alignment horizontal="left" wrapText="1"/>
    </xf>
    <xf numFmtId="3" fontId="3" fillId="0" borderId="80" xfId="0" applyNumberFormat="1" applyFont="1" applyBorder="1" applyAlignment="1">
      <alignment horizontal="center" wrapText="1"/>
    </xf>
    <xf numFmtId="3" fontId="3" fillId="0" borderId="55" xfId="0" applyNumberFormat="1" applyFont="1" applyBorder="1"/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7" xfId="0" applyNumberFormat="1" applyFont="1" applyBorder="1"/>
    <xf numFmtId="3" fontId="7" fillId="0" borderId="40" xfId="0" applyNumberFormat="1" applyFont="1" applyBorder="1"/>
    <xf numFmtId="3" fontId="12" fillId="0" borderId="2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3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7" xfId="0" applyNumberFormat="1" applyFont="1" applyBorder="1"/>
    <xf numFmtId="3" fontId="12" fillId="3" borderId="23" xfId="0" applyNumberFormat="1" applyFont="1" applyFill="1" applyBorder="1" applyAlignment="1">
      <alignment horizontal="center"/>
    </xf>
    <xf numFmtId="3" fontId="11" fillId="3" borderId="23" xfId="0" applyNumberFormat="1" applyFont="1" applyFill="1" applyBorder="1"/>
    <xf numFmtId="3" fontId="11" fillId="3" borderId="56" xfId="0" applyNumberFormat="1" applyFont="1" applyFill="1" applyBorder="1"/>
    <xf numFmtId="3" fontId="4" fillId="3" borderId="23" xfId="0" applyNumberFormat="1" applyFont="1" applyFill="1" applyBorder="1"/>
    <xf numFmtId="3" fontId="4" fillId="3" borderId="56" xfId="0" applyNumberFormat="1" applyFont="1" applyFill="1" applyBorder="1"/>
    <xf numFmtId="3" fontId="4" fillId="3" borderId="26" xfId="0" applyNumberFormat="1" applyFont="1" applyFill="1" applyBorder="1"/>
    <xf numFmtId="3" fontId="4" fillId="3" borderId="25" xfId="0" applyNumberFormat="1" applyFont="1" applyFill="1" applyBorder="1"/>
    <xf numFmtId="3" fontId="4" fillId="3" borderId="21" xfId="0" applyNumberFormat="1" applyFont="1" applyFill="1" applyBorder="1"/>
    <xf numFmtId="3" fontId="12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/>
    <xf numFmtId="3" fontId="4" fillId="3" borderId="63" xfId="0" applyNumberFormat="1" applyFont="1" applyFill="1" applyBorder="1"/>
    <xf numFmtId="3" fontId="5" fillId="0" borderId="38" xfId="2" applyNumberFormat="1" applyFont="1" applyFill="1" applyBorder="1" applyAlignment="1">
      <alignment horizontal="left"/>
    </xf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67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5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11" fillId="3" borderId="1" xfId="0" applyNumberFormat="1" applyFont="1" applyFill="1" applyBorder="1" applyAlignment="1">
      <alignment horizontal="center"/>
    </xf>
    <xf numFmtId="3" fontId="7" fillId="3" borderId="10" xfId="0" applyNumberFormat="1" applyFont="1" applyFill="1" applyBorder="1"/>
    <xf numFmtId="0" fontId="11" fillId="2" borderId="43" xfId="0" applyFont="1" applyFill="1" applyBorder="1"/>
    <xf numFmtId="0" fontId="11" fillId="2" borderId="35" xfId="0" applyFont="1" applyFill="1" applyBorder="1" applyAlignment="1">
      <alignment horizontal="center"/>
    </xf>
    <xf numFmtId="0" fontId="11" fillId="2" borderId="35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2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11" fillId="3" borderId="36" xfId="0" applyNumberFormat="1" applyFont="1" applyFill="1" applyBorder="1"/>
    <xf numFmtId="3" fontId="4" fillId="0" borderId="72" xfId="0" applyNumberFormat="1" applyFont="1" applyBorder="1" applyAlignment="1">
      <alignment horizontal="left"/>
    </xf>
    <xf numFmtId="3" fontId="4" fillId="0" borderId="61" xfId="0" applyNumberFormat="1" applyFont="1" applyBorder="1" applyAlignment="1">
      <alignment horizontal="center" wrapText="1"/>
    </xf>
    <xf numFmtId="3" fontId="3" fillId="0" borderId="61" xfId="0" applyNumberFormat="1" applyFont="1" applyBorder="1" applyAlignment="1">
      <alignment horizontal="left"/>
    </xf>
    <xf numFmtId="3" fontId="3" fillId="0" borderId="73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3" fontId="12" fillId="0" borderId="27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60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5" xfId="2" applyNumberFormat="1" applyFont="1" applyFill="1" applyBorder="1"/>
    <xf numFmtId="3" fontId="12" fillId="0" borderId="29" xfId="0" applyNumberFormat="1" applyFont="1" applyBorder="1"/>
    <xf numFmtId="3" fontId="5" fillId="0" borderId="5" xfId="0" applyNumberFormat="1" applyFont="1" applyBorder="1" applyAlignment="1">
      <alignment horizontal="left"/>
    </xf>
    <xf numFmtId="3" fontId="5" fillId="0" borderId="39" xfId="2" applyNumberFormat="1" applyFont="1" applyFill="1" applyBorder="1"/>
    <xf numFmtId="3" fontId="12" fillId="0" borderId="41" xfId="0" applyNumberFormat="1" applyFont="1" applyBorder="1"/>
    <xf numFmtId="3" fontId="5" fillId="0" borderId="4" xfId="1" applyNumberFormat="1" applyFont="1" applyFill="1" applyBorder="1"/>
    <xf numFmtId="3" fontId="5" fillId="0" borderId="1" xfId="0" applyNumberFormat="1" applyFont="1" applyBorder="1"/>
    <xf numFmtId="3" fontId="3" fillId="0" borderId="34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4" fillId="3" borderId="58" xfId="0" applyNumberFormat="1" applyFont="1" applyFill="1" applyBorder="1"/>
    <xf numFmtId="3" fontId="4" fillId="3" borderId="34" xfId="0" applyNumberFormat="1" applyFont="1" applyFill="1" applyBorder="1"/>
    <xf numFmtId="3" fontId="3" fillId="0" borderId="18" xfId="0" applyNumberFormat="1" applyFont="1" applyBorder="1" applyAlignment="1">
      <alignment horizontal="center"/>
    </xf>
    <xf numFmtId="3" fontId="11" fillId="3" borderId="5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3" fontId="3" fillId="0" borderId="62" xfId="0" applyNumberFormat="1" applyFont="1" applyBorder="1"/>
    <xf numFmtId="3" fontId="3" fillId="0" borderId="32" xfId="0" applyNumberFormat="1" applyFont="1" applyBorder="1"/>
    <xf numFmtId="3" fontId="3" fillId="0" borderId="9" xfId="0" applyNumberFormat="1" applyFont="1" applyBorder="1"/>
    <xf numFmtId="3" fontId="3" fillId="0" borderId="79" xfId="0" applyNumberFormat="1" applyFont="1" applyBorder="1" applyAlignment="1">
      <alignment horizontal="center" wrapText="1"/>
    </xf>
    <xf numFmtId="3" fontId="4" fillId="3" borderId="60" xfId="0" applyNumberFormat="1" applyFont="1" applyFill="1" applyBorder="1"/>
    <xf numFmtId="3" fontId="11" fillId="3" borderId="65" xfId="0" applyNumberFormat="1" applyFont="1" applyFill="1" applyBorder="1"/>
    <xf numFmtId="3" fontId="12" fillId="0" borderId="62" xfId="0" applyNumberFormat="1" applyFont="1" applyBorder="1"/>
    <xf numFmtId="3" fontId="5" fillId="0" borderId="3" xfId="1" applyNumberFormat="1" applyFont="1" applyFill="1" applyBorder="1"/>
    <xf numFmtId="3" fontId="12" fillId="0" borderId="45" xfId="0" applyNumberFormat="1" applyFont="1" applyBorder="1"/>
    <xf numFmtId="1" fontId="3" fillId="0" borderId="61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1" fontId="12" fillId="3" borderId="23" xfId="0" applyNumberFormat="1" applyFont="1" applyFill="1" applyBorder="1"/>
    <xf numFmtId="1" fontId="12" fillId="3" borderId="32" xfId="0" applyNumberFormat="1" applyFont="1" applyFill="1" applyBorder="1"/>
    <xf numFmtId="1" fontId="12" fillId="3" borderId="14" xfId="0" applyNumberFormat="1" applyFont="1" applyFill="1" applyBorder="1"/>
    <xf numFmtId="1" fontId="3" fillId="2" borderId="35" xfId="0" applyNumberFormat="1" applyFont="1" applyFill="1" applyBorder="1"/>
    <xf numFmtId="1" fontId="11" fillId="3" borderId="4" xfId="0" applyNumberFormat="1" applyFont="1" applyFill="1" applyBorder="1"/>
    <xf numFmtId="1" fontId="11" fillId="3" borderId="1" xfId="0" applyNumberFormat="1" applyFont="1" applyFill="1" applyBorder="1"/>
    <xf numFmtId="3" fontId="7" fillId="0" borderId="78" xfId="0" applyNumberFormat="1" applyFont="1" applyBorder="1"/>
    <xf numFmtId="3" fontId="12" fillId="3" borderId="41" xfId="0" applyNumberFormat="1" applyFont="1" applyFill="1" applyBorder="1"/>
    <xf numFmtId="3" fontId="5" fillId="0" borderId="55" xfId="1" applyNumberFormat="1" applyFont="1" applyFill="1" applyBorder="1"/>
    <xf numFmtId="3" fontId="12" fillId="3" borderId="76" xfId="0" applyNumberFormat="1" applyFont="1" applyFill="1" applyBorder="1" applyAlignment="1">
      <alignment horizontal="center"/>
    </xf>
    <xf numFmtId="3" fontId="12" fillId="2" borderId="35" xfId="0" applyNumberFormat="1" applyFont="1" applyFill="1" applyBorder="1" applyAlignment="1">
      <alignment horizontal="center"/>
    </xf>
    <xf numFmtId="3" fontId="12" fillId="3" borderId="35" xfId="0" applyNumberFormat="1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1" fillId="2" borderId="35" xfId="0" applyNumberFormat="1" applyFont="1" applyFill="1" applyBorder="1" applyAlignment="1">
      <alignment horizontal="center"/>
    </xf>
    <xf numFmtId="3" fontId="11" fillId="3" borderId="3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0" fontId="9" fillId="0" borderId="0" xfId="0" applyFont="1" applyAlignment="1">
      <alignment horizontal="center" wrapText="1"/>
    </xf>
    <xf numFmtId="0" fontId="6" fillId="0" borderId="43" xfId="0" applyFont="1" applyBorder="1" applyAlignment="1">
      <alignment horizontal="left"/>
    </xf>
    <xf numFmtId="0" fontId="4" fillId="0" borderId="35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14" fontId="3" fillId="0" borderId="5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7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5" fontId="3" fillId="0" borderId="1" xfId="1" applyNumberFormat="1" applyFont="1" applyFill="1" applyBorder="1"/>
    <xf numFmtId="41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0" fontId="5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6" fillId="0" borderId="10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0" fontId="5" fillId="0" borderId="44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5" fontId="3" fillId="0" borderId="4" xfId="1" applyNumberFormat="1" applyFont="1" applyFill="1" applyBorder="1"/>
    <xf numFmtId="41" fontId="3" fillId="0" borderId="45" xfId="1" applyNumberFormat="1" applyFont="1" applyFill="1" applyBorder="1"/>
    <xf numFmtId="41" fontId="3" fillId="0" borderId="4" xfId="1" applyNumberFormat="1" applyFont="1" applyFill="1" applyBorder="1"/>
    <xf numFmtId="41" fontId="3" fillId="0" borderId="29" xfId="1" applyNumberFormat="1" applyFont="1" applyFill="1" applyBorder="1"/>
    <xf numFmtId="0" fontId="11" fillId="0" borderId="4" xfId="0" applyFont="1" applyBorder="1"/>
    <xf numFmtId="0" fontId="11" fillId="0" borderId="29" xfId="0" applyFont="1" applyBorder="1"/>
    <xf numFmtId="3" fontId="7" fillId="0" borderId="43" xfId="0" applyNumberFormat="1" applyFont="1" applyBorder="1"/>
    <xf numFmtId="3" fontId="11" fillId="0" borderId="58" xfId="0" applyNumberFormat="1" applyFont="1" applyBorder="1"/>
    <xf numFmtId="3" fontId="11" fillId="0" borderId="43" xfId="0" applyNumberFormat="1" applyFont="1" applyBorder="1"/>
    <xf numFmtId="3" fontId="11" fillId="0" borderId="37" xfId="0" applyNumberFormat="1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3" fontId="11" fillId="0" borderId="65" xfId="0" applyNumberFormat="1" applyFont="1" applyBorder="1"/>
    <xf numFmtId="3" fontId="11" fillId="0" borderId="50" xfId="0" applyNumberFormat="1" applyFont="1" applyBorder="1"/>
    <xf numFmtId="0" fontId="5" fillId="0" borderId="38" xfId="2" applyNumberFormat="1" applyFont="1" applyFill="1" applyBorder="1" applyAlignment="1">
      <alignment horizontal="left"/>
    </xf>
    <xf numFmtId="0" fontId="5" fillId="0" borderId="5" xfId="2" applyNumberFormat="1" applyFont="1" applyFill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64" fontId="5" fillId="0" borderId="5" xfId="2" applyNumberFormat="1" applyFont="1" applyFill="1" applyBorder="1"/>
    <xf numFmtId="164" fontId="3" fillId="0" borderId="39" xfId="2" applyNumberFormat="1" applyFont="1" applyFill="1" applyBorder="1"/>
    <xf numFmtId="165" fontId="3" fillId="0" borderId="5" xfId="1" applyNumberFormat="1" applyFont="1" applyFill="1" applyBorder="1"/>
    <xf numFmtId="165" fontId="3" fillId="0" borderId="27" xfId="1" applyNumberFormat="1" applyFont="1" applyFill="1" applyBorder="1"/>
    <xf numFmtId="0" fontId="11" fillId="0" borderId="5" xfId="0" applyFont="1" applyBorder="1"/>
    <xf numFmtId="0" fontId="11" fillId="0" borderId="27" xfId="0" applyFont="1" applyBorder="1"/>
    <xf numFmtId="0" fontId="12" fillId="0" borderId="0" xfId="0" applyFont="1"/>
    <xf numFmtId="3" fontId="4" fillId="0" borderId="46" xfId="0" applyNumberFormat="1" applyFont="1" applyBorder="1"/>
    <xf numFmtId="3" fontId="11" fillId="0" borderId="70" xfId="0" applyNumberFormat="1" applyFont="1" applyBorder="1"/>
    <xf numFmtId="3" fontId="5" fillId="2" borderId="1" xfId="1" applyNumberFormat="1" applyFont="1" applyFill="1" applyBorder="1"/>
    <xf numFmtId="3" fontId="3" fillId="0" borderId="37" xfId="0" applyNumberFormat="1" applyFont="1" applyBorder="1" applyAlignment="1">
      <alignment horizontal="center"/>
    </xf>
    <xf numFmtId="3" fontId="12" fillId="0" borderId="2" xfId="0" applyNumberFormat="1" applyFont="1" applyBorder="1"/>
    <xf numFmtId="3" fontId="5" fillId="0" borderId="2" xfId="1" applyNumberFormat="1" applyFont="1" applyFill="1" applyBorder="1"/>
    <xf numFmtId="3" fontId="12" fillId="0" borderId="30" xfId="0" applyNumberFormat="1" applyFont="1" applyBorder="1"/>
    <xf numFmtId="3" fontId="7" fillId="0" borderId="37" xfId="0" applyNumberFormat="1" applyFont="1" applyBorder="1"/>
    <xf numFmtId="3" fontId="12" fillId="3" borderId="25" xfId="0" applyNumberFormat="1" applyFont="1" applyFill="1" applyBorder="1"/>
    <xf numFmtId="3" fontId="12" fillId="3" borderId="42" xfId="0" applyNumberFormat="1" applyFont="1" applyFill="1" applyBorder="1"/>
    <xf numFmtId="3" fontId="12" fillId="3" borderId="28" xfId="0" applyNumberFormat="1" applyFont="1" applyFill="1" applyBorder="1"/>
    <xf numFmtId="3" fontId="12" fillId="0" borderId="6" xfId="0" applyNumberFormat="1" applyFont="1" applyBorder="1"/>
    <xf numFmtId="3" fontId="11" fillId="3" borderId="30" xfId="0" applyNumberFormat="1" applyFont="1" applyFill="1" applyBorder="1"/>
    <xf numFmtId="3" fontId="4" fillId="3" borderId="30" xfId="0" applyNumberFormat="1" applyFont="1" applyFill="1" applyBorder="1"/>
    <xf numFmtId="3" fontId="7" fillId="0" borderId="82" xfId="0" applyNumberFormat="1" applyFont="1" applyBorder="1"/>
    <xf numFmtId="3" fontId="11" fillId="3" borderId="29" xfId="0" applyNumberFormat="1" applyFont="1" applyFill="1" applyBorder="1"/>
    <xf numFmtId="3" fontId="5" fillId="0" borderId="47" xfId="0" applyNumberFormat="1" applyFont="1" applyBorder="1" applyAlignment="1">
      <alignment horizontal="center"/>
    </xf>
    <xf numFmtId="3" fontId="5" fillId="0" borderId="10" xfId="1" applyNumberFormat="1" applyFont="1" applyFill="1" applyBorder="1"/>
    <xf numFmtId="3" fontId="5" fillId="0" borderId="10" xfId="0" applyNumberFormat="1" applyFont="1" applyBorder="1"/>
    <xf numFmtId="3" fontId="5" fillId="0" borderId="44" xfId="1" applyNumberFormat="1" applyFont="1" applyFill="1" applyBorder="1"/>
    <xf numFmtId="3" fontId="12" fillId="0" borderId="43" xfId="0" applyNumberFormat="1" applyFont="1" applyBorder="1"/>
    <xf numFmtId="3" fontId="12" fillId="0" borderId="49" xfId="0" applyNumberFormat="1" applyFont="1" applyBorder="1"/>
    <xf numFmtId="3" fontId="12" fillId="3" borderId="47" xfId="0" applyNumberFormat="1" applyFont="1" applyFill="1" applyBorder="1"/>
    <xf numFmtId="3" fontId="12" fillId="3" borderId="48" xfId="0" applyNumberFormat="1" applyFont="1" applyFill="1" applyBorder="1"/>
    <xf numFmtId="3" fontId="12" fillId="3" borderId="46" xfId="0" applyNumberFormat="1" applyFont="1" applyFill="1" applyBorder="1"/>
    <xf numFmtId="3" fontId="3" fillId="0" borderId="38" xfId="1" applyNumberFormat="1" applyFont="1" applyFill="1" applyBorder="1"/>
    <xf numFmtId="3" fontId="11" fillId="3" borderId="44" xfId="0" applyNumberFormat="1" applyFont="1" applyFill="1" applyBorder="1"/>
    <xf numFmtId="3" fontId="11" fillId="0" borderId="38" xfId="0" applyNumberFormat="1" applyFont="1" applyBorder="1"/>
    <xf numFmtId="3" fontId="11" fillId="3" borderId="46" xfId="0" applyNumberFormat="1" applyFont="1" applyFill="1" applyBorder="1"/>
    <xf numFmtId="3" fontId="11" fillId="3" borderId="34" xfId="0" applyNumberFormat="1" applyFont="1" applyFill="1" applyBorder="1"/>
    <xf numFmtId="0" fontId="6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3" fontId="0" fillId="0" borderId="19" xfId="0" applyNumberFormat="1" applyBorder="1" applyAlignment="1">
      <alignment wrapText="1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0" fillId="0" borderId="12" xfId="0" applyNumberFormat="1" applyBorder="1" applyAlignment="1">
      <alignment wrapText="1"/>
    </xf>
    <xf numFmtId="3" fontId="4" fillId="0" borderId="54" xfId="2" applyNumberFormat="1" applyFont="1" applyFill="1" applyBorder="1" applyAlignment="1">
      <alignment horizontal="center" wrapText="1"/>
    </xf>
    <xf numFmtId="3" fontId="4" fillId="0" borderId="54" xfId="0" applyNumberFormat="1" applyFont="1" applyBorder="1" applyAlignment="1">
      <alignment horizontal="center" wrapText="1"/>
    </xf>
    <xf numFmtId="3" fontId="4" fillId="0" borderId="54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0" fillId="0" borderId="60" xfId="0" applyNumberFormat="1" applyBorder="1" applyAlignment="1">
      <alignment wrapText="1"/>
    </xf>
    <xf numFmtId="3" fontId="4" fillId="0" borderId="71" xfId="2" applyNumberFormat="1" applyFont="1" applyFill="1" applyBorder="1" applyAlignment="1">
      <alignment horizontal="center" wrapText="1"/>
    </xf>
    <xf numFmtId="3" fontId="4" fillId="0" borderId="71" xfId="0" applyNumberFormat="1" applyFont="1" applyBorder="1" applyAlignment="1">
      <alignment horizontal="center" wrapText="1"/>
    </xf>
    <xf numFmtId="3" fontId="4" fillId="0" borderId="71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9" xfId="0" applyNumberFormat="1" applyFont="1" applyBorder="1"/>
    <xf numFmtId="3" fontId="12" fillId="0" borderId="65" xfId="0" applyNumberFormat="1" applyFont="1" applyBorder="1"/>
    <xf numFmtId="3" fontId="11" fillId="0" borderId="34" xfId="0" applyNumberFormat="1" applyFont="1" applyBorder="1"/>
    <xf numFmtId="0" fontId="5" fillId="0" borderId="19" xfId="2" applyNumberFormat="1" applyFont="1" applyFill="1" applyBorder="1" applyAlignment="1">
      <alignment horizontal="left"/>
    </xf>
    <xf numFmtId="0" fontId="5" fillId="0" borderId="20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10" fontId="5" fillId="0" borderId="20" xfId="0" applyNumberFormat="1" applyFont="1" applyBorder="1" applyAlignment="1">
      <alignment horizontal="center"/>
    </xf>
    <xf numFmtId="164" fontId="5" fillId="0" borderId="20" xfId="2" applyNumberFormat="1" applyFont="1" applyFill="1" applyBorder="1"/>
    <xf numFmtId="3" fontId="4" fillId="0" borderId="12" xfId="0" applyNumberFormat="1" applyFont="1" applyBorder="1"/>
    <xf numFmtId="3" fontId="12" fillId="0" borderId="54" xfId="0" applyNumberFormat="1" applyFont="1" applyBorder="1"/>
    <xf numFmtId="3" fontId="7" fillId="0" borderId="60" xfId="0" applyNumberFormat="1" applyFont="1" applyBorder="1"/>
    <xf numFmtId="3" fontId="12" fillId="0" borderId="71" xfId="0" applyNumberFormat="1" applyFont="1" applyBorder="1"/>
    <xf numFmtId="3" fontId="11" fillId="0" borderId="60" xfId="0" applyNumberFormat="1" applyFont="1" applyBorder="1"/>
    <xf numFmtId="3" fontId="11" fillId="0" borderId="71" xfId="0" applyNumberFormat="1" applyFont="1" applyBorder="1"/>
    <xf numFmtId="3" fontId="3" fillId="0" borderId="34" xfId="0" applyNumberFormat="1" applyFont="1" applyBorder="1"/>
    <xf numFmtId="3" fontId="3" fillId="0" borderId="65" xfId="0" applyNumberFormat="1" applyFont="1" applyBorder="1"/>
    <xf numFmtId="3" fontId="7" fillId="0" borderId="13" xfId="0" applyNumberFormat="1" applyFont="1" applyBorder="1"/>
    <xf numFmtId="3" fontId="11" fillId="0" borderId="20" xfId="0" applyNumberFormat="1" applyFont="1" applyBorder="1"/>
    <xf numFmtId="3" fontId="4" fillId="0" borderId="43" xfId="0" applyNumberFormat="1" applyFont="1" applyBorder="1"/>
    <xf numFmtId="3" fontId="4" fillId="0" borderId="3" xfId="1" applyNumberFormat="1" applyFont="1" applyFill="1" applyBorder="1"/>
    <xf numFmtId="3" fontId="3" fillId="0" borderId="57" xfId="1" applyNumberFormat="1" applyFont="1" applyFill="1" applyBorder="1"/>
    <xf numFmtId="3" fontId="3" fillId="0" borderId="77" xfId="1" applyNumberFormat="1" applyFont="1" applyFill="1" applyBorder="1"/>
    <xf numFmtId="3" fontId="11" fillId="0" borderId="64" xfId="0" applyNumberFormat="1" applyFont="1" applyBorder="1"/>
    <xf numFmtId="3" fontId="4" fillId="0" borderId="71" xfId="0" applyNumberFormat="1" applyFont="1" applyBorder="1"/>
    <xf numFmtId="3" fontId="3" fillId="0" borderId="52" xfId="0" applyNumberFormat="1" applyFont="1" applyBorder="1"/>
    <xf numFmtId="3" fontId="4" fillId="0" borderId="83" xfId="0" applyNumberFormat="1" applyFont="1" applyBorder="1"/>
    <xf numFmtId="3" fontId="3" fillId="0" borderId="50" xfId="0" applyNumberFormat="1" applyFont="1" applyBorder="1" applyAlignment="1">
      <alignment horizontal="center"/>
    </xf>
    <xf numFmtId="3" fontId="4" fillId="0" borderId="30" xfId="0" applyNumberFormat="1" applyFont="1" applyBorder="1"/>
    <xf numFmtId="3" fontId="4" fillId="0" borderId="42" xfId="0" applyNumberFormat="1" applyFont="1" applyBorder="1"/>
    <xf numFmtId="3" fontId="2" fillId="0" borderId="10" xfId="1" applyNumberFormat="1" applyFont="1" applyFill="1" applyBorder="1"/>
    <xf numFmtId="3" fontId="3" fillId="0" borderId="46" xfId="1" applyNumberFormat="1" applyFont="1" applyFill="1" applyBorder="1"/>
    <xf numFmtId="3" fontId="3" fillId="0" borderId="75" xfId="1" applyNumberFormat="1" applyFont="1" applyFill="1" applyBorder="1"/>
    <xf numFmtId="3" fontId="4" fillId="3" borderId="46" xfId="0" applyNumberFormat="1" applyFont="1" applyFill="1" applyBorder="1"/>
    <xf numFmtId="3" fontId="4" fillId="0" borderId="82" xfId="0" applyNumberFormat="1" applyFont="1" applyBorder="1"/>
    <xf numFmtId="3" fontId="4" fillId="3" borderId="47" xfId="0" applyNumberFormat="1" applyFont="1" applyFill="1" applyBorder="1"/>
    <xf numFmtId="3" fontId="3" fillId="0" borderId="79" xfId="0" applyNumberFormat="1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3" fontId="5" fillId="0" borderId="11" xfId="0" applyNumberFormat="1" applyFont="1" applyBorder="1"/>
    <xf numFmtId="3" fontId="5" fillId="0" borderId="29" xfId="1" applyNumberFormat="1" applyFont="1" applyFill="1" applyBorder="1"/>
    <xf numFmtId="3" fontId="12" fillId="0" borderId="36" xfId="0" applyNumberFormat="1" applyFont="1" applyBorder="1"/>
    <xf numFmtId="3" fontId="12" fillId="0" borderId="82" xfId="0" applyNumberFormat="1" applyFont="1" applyBorder="1"/>
    <xf numFmtId="3" fontId="3" fillId="0" borderId="27" xfId="1" applyNumberFormat="1" applyFont="1" applyFill="1" applyBorder="1"/>
    <xf numFmtId="3" fontId="11" fillId="0" borderId="27" xfId="0" applyNumberFormat="1" applyFont="1" applyBorder="1"/>
    <xf numFmtId="3" fontId="5" fillId="0" borderId="23" xfId="0" applyNumberFormat="1" applyFont="1" applyBorder="1" applyAlignment="1">
      <alignment horizontal="center"/>
    </xf>
    <xf numFmtId="3" fontId="12" fillId="0" borderId="25" xfId="0" applyNumberFormat="1" applyFont="1" applyBorder="1"/>
    <xf numFmtId="3" fontId="5" fillId="0" borderId="54" xfId="1" applyNumberFormat="1" applyFont="1" applyFill="1" applyBorder="1"/>
    <xf numFmtId="3" fontId="12" fillId="0" borderId="48" xfId="0" applyNumberFormat="1" applyFont="1" applyBorder="1"/>
    <xf numFmtId="3" fontId="12" fillId="0" borderId="10" xfId="0" applyNumberFormat="1" applyFont="1" applyBorder="1"/>
    <xf numFmtId="3" fontId="12" fillId="0" borderId="44" xfId="0" applyNumberFormat="1" applyFont="1" applyBorder="1"/>
    <xf numFmtId="3" fontId="7" fillId="0" borderId="49" xfId="0" applyNumberFormat="1" applyFont="1" applyBorder="1"/>
    <xf numFmtId="3" fontId="12" fillId="0" borderId="38" xfId="0" applyNumberFormat="1" applyFont="1" applyBorder="1"/>
    <xf numFmtId="3" fontId="3" fillId="0" borderId="81" xfId="0" applyNumberFormat="1" applyFont="1" applyBorder="1" applyAlignment="1">
      <alignment horizontal="center"/>
    </xf>
    <xf numFmtId="3" fontId="3" fillId="0" borderId="80" xfId="0" applyNumberFormat="1" applyFont="1" applyBorder="1" applyAlignment="1">
      <alignment horizontal="center"/>
    </xf>
    <xf numFmtId="3" fontId="3" fillId="0" borderId="65" xfId="0" applyNumberFormat="1" applyFont="1" applyBorder="1" applyAlignment="1">
      <alignment horizontal="center"/>
    </xf>
    <xf numFmtId="3" fontId="3" fillId="0" borderId="35" xfId="0" applyNumberFormat="1" applyFont="1" applyBorder="1"/>
    <xf numFmtId="3" fontId="3" fillId="0" borderId="50" xfId="0" applyNumberFormat="1" applyFont="1" applyBorder="1"/>
    <xf numFmtId="3" fontId="3" fillId="0" borderId="24" xfId="0" applyNumberFormat="1" applyFont="1" applyBorder="1"/>
    <xf numFmtId="3" fontId="4" fillId="0" borderId="45" xfId="0" applyNumberFormat="1" applyFont="1" applyBorder="1"/>
    <xf numFmtId="3" fontId="4" fillId="0" borderId="66" xfId="0" applyNumberFormat="1" applyFont="1" applyBorder="1"/>
    <xf numFmtId="3" fontId="7" fillId="0" borderId="51" xfId="0" applyNumberFormat="1" applyFont="1" applyBorder="1"/>
    <xf numFmtId="3" fontId="12" fillId="0" borderId="76" xfId="0" applyNumberFormat="1" applyFont="1" applyBorder="1" applyAlignment="1">
      <alignment horizontal="center"/>
    </xf>
    <xf numFmtId="3" fontId="12" fillId="0" borderId="76" xfId="0" applyNumberFormat="1" applyFont="1" applyBorder="1"/>
    <xf numFmtId="3" fontId="11" fillId="0" borderId="76" xfId="0" applyNumberFormat="1" applyFont="1" applyBorder="1"/>
    <xf numFmtId="3" fontId="11" fillId="0" borderId="77" xfId="0" applyNumberFormat="1" applyFont="1" applyBorder="1"/>
    <xf numFmtId="3" fontId="4" fillId="0" borderId="76" xfId="0" applyNumberFormat="1" applyFont="1" applyBorder="1"/>
    <xf numFmtId="3" fontId="4" fillId="0" borderId="77" xfId="0" applyNumberFormat="1" applyFont="1" applyBorder="1"/>
    <xf numFmtId="3" fontId="4" fillId="0" borderId="24" xfId="0" applyNumberFormat="1" applyFont="1" applyBorder="1"/>
    <xf numFmtId="3" fontId="4" fillId="0" borderId="62" xfId="0" applyNumberFormat="1" applyFont="1" applyBorder="1"/>
    <xf numFmtId="3" fontId="12" fillId="0" borderId="31" xfId="0" applyNumberFormat="1" applyFont="1" applyBorder="1" applyAlignment="1">
      <alignment horizontal="center"/>
    </xf>
    <xf numFmtId="3" fontId="4" fillId="0" borderId="64" xfId="0" applyNumberFormat="1" applyFont="1" applyBorder="1"/>
    <xf numFmtId="3" fontId="4" fillId="0" borderId="74" xfId="0" applyNumberFormat="1" applyFont="1" applyBorder="1"/>
    <xf numFmtId="3" fontId="11" fillId="0" borderId="66" xfId="0" applyNumberFormat="1" applyFont="1" applyBorder="1"/>
    <xf numFmtId="3" fontId="11" fillId="0" borderId="35" xfId="0" applyNumberFormat="1" applyFont="1" applyBorder="1" applyAlignment="1">
      <alignment horizontal="center"/>
    </xf>
    <xf numFmtId="3" fontId="11" fillId="0" borderId="82" xfId="0" applyNumberFormat="1" applyFont="1" applyBorder="1"/>
    <xf numFmtId="3" fontId="11" fillId="0" borderId="58" xfId="0" applyNumberFormat="1" applyFont="1" applyBorder="1" applyAlignment="1">
      <alignment horizontal="center"/>
    </xf>
    <xf numFmtId="3" fontId="4" fillId="0" borderId="68" xfId="0" applyNumberFormat="1" applyFont="1" applyBorder="1"/>
    <xf numFmtId="3" fontId="4" fillId="0" borderId="84" xfId="0" applyNumberFormat="1" applyFont="1" applyBorder="1"/>
    <xf numFmtId="3" fontId="3" fillId="0" borderId="40" xfId="0" applyNumberFormat="1" applyFont="1" applyBorder="1" applyAlignment="1">
      <alignment horizontal="center"/>
    </xf>
    <xf numFmtId="3" fontId="4" fillId="0" borderId="75" xfId="0" applyNumberFormat="1" applyFont="1" applyBorder="1"/>
    <xf numFmtId="3" fontId="11" fillId="0" borderId="18" xfId="0" applyNumberFormat="1" applyFont="1" applyBorder="1"/>
    <xf numFmtId="3" fontId="3" fillId="0" borderId="27" xfId="0" applyNumberFormat="1" applyFont="1" applyBorder="1" applyAlignment="1">
      <alignment horizontal="center"/>
    </xf>
    <xf numFmtId="3" fontId="11" fillId="0" borderId="78" xfId="0" applyNumberFormat="1" applyFont="1" applyBorder="1"/>
    <xf numFmtId="3" fontId="11" fillId="0" borderId="28" xfId="0" applyNumberFormat="1" applyFont="1" applyBorder="1"/>
    <xf numFmtId="3" fontId="3" fillId="0" borderId="56" xfId="0" applyNumberFormat="1" applyFont="1" applyBorder="1"/>
    <xf numFmtId="3" fontId="8" fillId="0" borderId="19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165" fontId="3" fillId="0" borderId="39" xfId="1" applyNumberFormat="1" applyFont="1" applyFill="1" applyBorder="1"/>
    <xf numFmtId="3" fontId="4" fillId="0" borderId="2" xfId="0" applyNumberFormat="1" applyFont="1" applyBorder="1" applyAlignment="1">
      <alignment horizontal="right"/>
    </xf>
    <xf numFmtId="3" fontId="12" fillId="0" borderId="37" xfId="0" applyNumberFormat="1" applyFont="1" applyBorder="1"/>
    <xf numFmtId="164" fontId="5" fillId="0" borderId="6" xfId="2" applyNumberFormat="1" applyFont="1" applyFill="1" applyBorder="1"/>
    <xf numFmtId="3" fontId="12" fillId="0" borderId="42" xfId="0" applyNumberFormat="1" applyFont="1" applyBorder="1"/>
    <xf numFmtId="3" fontId="7" fillId="0" borderId="20" xfId="2" applyNumberFormat="1" applyFont="1" applyFill="1" applyBorder="1" applyAlignment="1">
      <alignment horizontal="center" wrapText="1"/>
    </xf>
    <xf numFmtId="3" fontId="7" fillId="0" borderId="20" xfId="0" applyNumberFormat="1" applyFont="1" applyBorder="1" applyAlignment="1">
      <alignment horizontal="center" wrapText="1"/>
    </xf>
    <xf numFmtId="3" fontId="7" fillId="0" borderId="20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3" xfId="0" applyNumberFormat="1" applyFont="1" applyBorder="1"/>
    <xf numFmtId="3" fontId="7" fillId="0" borderId="27" xfId="0" applyNumberFormat="1" applyFont="1" applyBorder="1"/>
    <xf numFmtId="0" fontId="3" fillId="0" borderId="43" xfId="0" applyFont="1" applyBorder="1" applyAlignment="1">
      <alignment horizontal="center"/>
    </xf>
    <xf numFmtId="0" fontId="11" fillId="0" borderId="6" xfId="0" applyFont="1" applyBorder="1"/>
    <xf numFmtId="3" fontId="11" fillId="0" borderId="30" xfId="0" applyNumberFormat="1" applyFont="1" applyBorder="1"/>
    <xf numFmtId="3" fontId="7" fillId="0" borderId="47" xfId="0" applyNumberFormat="1" applyFont="1" applyBorder="1" applyAlignment="1">
      <alignment horizontal="center"/>
    </xf>
    <xf numFmtId="3" fontId="7" fillId="0" borderId="6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4" fillId="0" borderId="55" xfId="0" applyNumberFormat="1" applyFont="1" applyBorder="1" applyAlignment="1">
      <alignment horizontal="right"/>
    </xf>
    <xf numFmtId="165" fontId="3" fillId="0" borderId="38" xfId="1" applyNumberFormat="1" applyFont="1" applyFill="1" applyBorder="1"/>
    <xf numFmtId="0" fontId="11" fillId="0" borderId="67" xfId="0" applyFont="1" applyBorder="1"/>
    <xf numFmtId="3" fontId="11" fillId="0" borderId="44" xfId="0" applyNumberFormat="1" applyFont="1" applyBorder="1"/>
    <xf numFmtId="3" fontId="11" fillId="0" borderId="67" xfId="0" applyNumberFormat="1" applyFont="1" applyBorder="1"/>
    <xf numFmtId="3" fontId="3" fillId="0" borderId="56" xfId="0" applyNumberFormat="1" applyFont="1" applyBorder="1" applyAlignment="1">
      <alignment horizontal="center"/>
    </xf>
    <xf numFmtId="3" fontId="3" fillId="0" borderId="39" xfId="1" applyNumberFormat="1" applyFont="1" applyFill="1" applyBorder="1"/>
    <xf numFmtId="3" fontId="3" fillId="0" borderId="47" xfId="0" applyNumberFormat="1" applyFont="1" applyBorder="1"/>
    <xf numFmtId="3" fontId="4" fillId="0" borderId="48" xfId="0" applyNumberFormat="1" applyFont="1" applyBorder="1"/>
    <xf numFmtId="3" fontId="4" fillId="0" borderId="60" xfId="0" applyNumberFormat="1" applyFont="1" applyBorder="1"/>
    <xf numFmtId="3" fontId="4" fillId="0" borderId="40" xfId="0" applyNumberFormat="1" applyFont="1" applyBorder="1"/>
    <xf numFmtId="3" fontId="4" fillId="0" borderId="51" xfId="0" applyNumberFormat="1" applyFont="1" applyBorder="1"/>
    <xf numFmtId="3" fontId="4" fillId="0" borderId="69" xfId="0" applyNumberFormat="1" applyFont="1" applyBorder="1"/>
    <xf numFmtId="3" fontId="4" fillId="0" borderId="33" xfId="0" applyNumberFormat="1" applyFont="1" applyBorder="1"/>
    <xf numFmtId="3" fontId="3" fillId="0" borderId="12" xfId="1" applyNumberFormat="1" applyFont="1" applyFill="1" applyBorder="1"/>
    <xf numFmtId="3" fontId="11" fillId="0" borderId="69" xfId="0" applyNumberFormat="1" applyFont="1" applyBorder="1"/>
    <xf numFmtId="3" fontId="3" fillId="0" borderId="23" xfId="0" applyNumberFormat="1" applyFont="1" applyBorder="1" applyAlignment="1">
      <alignment horizontal="center"/>
    </xf>
    <xf numFmtId="3" fontId="16" fillId="0" borderId="39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11" fillId="0" borderId="30" xfId="0" applyFont="1" applyBorder="1"/>
    <xf numFmtId="3" fontId="4" fillId="0" borderId="37" xfId="0" applyNumberFormat="1" applyFont="1" applyBorder="1"/>
    <xf numFmtId="165" fontId="3" fillId="0" borderId="6" xfId="1" applyNumberFormat="1" applyFont="1" applyFill="1" applyBorder="1"/>
    <xf numFmtId="3" fontId="16" fillId="0" borderId="26" xfId="0" applyNumberFormat="1" applyFont="1" applyBorder="1" applyAlignment="1">
      <alignment horizontal="center"/>
    </xf>
    <xf numFmtId="3" fontId="2" fillId="0" borderId="11" xfId="1" applyNumberFormat="1" applyFont="1" applyFill="1" applyBorder="1"/>
    <xf numFmtId="0" fontId="6" fillId="0" borderId="22" xfId="0" applyFont="1" applyBorder="1" applyAlignment="1">
      <alignment horizontal="left" wrapText="1"/>
    </xf>
    <xf numFmtId="1" fontId="3" fillId="0" borderId="22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left"/>
    </xf>
    <xf numFmtId="3" fontId="3" fillId="0" borderId="22" xfId="0" applyNumberFormat="1" applyFont="1" applyBorder="1" applyAlignment="1">
      <alignment horizontal="center" wrapText="1"/>
    </xf>
    <xf numFmtId="14" fontId="3" fillId="0" borderId="22" xfId="0" applyNumberFormat="1" applyFont="1" applyBorder="1" applyAlignment="1">
      <alignment horizontal="center" wrapText="1"/>
    </xf>
    <xf numFmtId="0" fontId="3" fillId="0" borderId="51" xfId="0" applyFont="1" applyBorder="1" applyAlignment="1">
      <alignment horizontal="center"/>
    </xf>
    <xf numFmtId="0" fontId="6" fillId="0" borderId="47" xfId="0" applyFont="1" applyBorder="1" applyAlignment="1">
      <alignment horizontal="left"/>
    </xf>
    <xf numFmtId="1" fontId="6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14" fontId="3" fillId="0" borderId="23" xfId="0" applyNumberFormat="1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26" xfId="0" applyFont="1" applyBorder="1"/>
    <xf numFmtId="0" fontId="9" fillId="0" borderId="53" xfId="0" applyFont="1" applyBorder="1"/>
    <xf numFmtId="0" fontId="9" fillId="0" borderId="23" xfId="0" applyFont="1" applyBorder="1"/>
    <xf numFmtId="0" fontId="9" fillId="0" borderId="47" xfId="0" applyFont="1" applyBorder="1"/>
    <xf numFmtId="0" fontId="9" fillId="0" borderId="25" xfId="0" applyFont="1" applyBorder="1"/>
    <xf numFmtId="166" fontId="5" fillId="0" borderId="1" xfId="4" applyNumberFormat="1" applyFont="1" applyFill="1" applyBorder="1" applyAlignment="1">
      <alignment horizontal="left"/>
    </xf>
    <xf numFmtId="43" fontId="5" fillId="0" borderId="1" xfId="1" applyFont="1" applyFill="1" applyBorder="1"/>
    <xf numFmtId="41" fontId="3" fillId="0" borderId="1" xfId="1" applyNumberFormat="1" applyFont="1" applyFill="1" applyBorder="1"/>
    <xf numFmtId="0" fontId="9" fillId="0" borderId="11" xfId="0" applyFont="1" applyBorder="1"/>
    <xf numFmtId="0" fontId="9" fillId="0" borderId="54" xfId="0" applyFont="1" applyBorder="1"/>
    <xf numFmtId="0" fontId="9" fillId="0" borderId="1" xfId="0" applyFont="1" applyBorder="1"/>
    <xf numFmtId="0" fontId="9" fillId="0" borderId="10" xfId="0" applyFont="1" applyBorder="1"/>
    <xf numFmtId="0" fontId="9" fillId="0" borderId="2" xfId="0" applyFont="1" applyBorder="1"/>
    <xf numFmtId="165" fontId="5" fillId="0" borderId="1" xfId="1" applyNumberFormat="1" applyFont="1" applyFill="1" applyBorder="1"/>
    <xf numFmtId="41" fontId="3" fillId="0" borderId="1" xfId="0" applyNumberFormat="1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165" fontId="5" fillId="0" borderId="14" xfId="1" applyNumberFormat="1" applyFont="1" applyFill="1" applyBorder="1"/>
    <xf numFmtId="0" fontId="9" fillId="0" borderId="29" xfId="0" applyFont="1" applyBorder="1"/>
    <xf numFmtId="0" fontId="9" fillId="0" borderId="71" xfId="0" applyFont="1" applyBorder="1"/>
    <xf numFmtId="0" fontId="9" fillId="0" borderId="4" xfId="0" applyFont="1" applyBorder="1"/>
    <xf numFmtId="0" fontId="9" fillId="0" borderId="44" xfId="0" applyFont="1" applyBorder="1"/>
    <xf numFmtId="0" fontId="9" fillId="0" borderId="30" xfId="0" applyFont="1" applyBorder="1"/>
    <xf numFmtId="0" fontId="5" fillId="0" borderId="38" xfId="0" applyFont="1" applyBorder="1" applyAlignment="1">
      <alignment horizontal="left"/>
    </xf>
    <xf numFmtId="41" fontId="3" fillId="0" borderId="56" xfId="1" applyNumberFormat="1" applyFont="1" applyFill="1" applyBorder="1"/>
    <xf numFmtId="41" fontId="3" fillId="0" borderId="23" xfId="1" applyNumberFormat="1" applyFont="1" applyFill="1" applyBorder="1"/>
    <xf numFmtId="1" fontId="11" fillId="0" borderId="5" xfId="0" applyNumberFormat="1" applyFont="1" applyBorder="1"/>
    <xf numFmtId="3" fontId="11" fillId="0" borderId="6" xfId="0" applyNumberFormat="1" applyFont="1" applyBorder="1"/>
    <xf numFmtId="3" fontId="3" fillId="0" borderId="46" xfId="0" applyNumberFormat="1" applyFont="1" applyBorder="1"/>
    <xf numFmtId="1" fontId="3" fillId="0" borderId="14" xfId="0" applyNumberFormat="1" applyFont="1" applyBorder="1"/>
    <xf numFmtId="3" fontId="11" fillId="0" borderId="46" xfId="0" applyNumberFormat="1" applyFont="1" applyBorder="1"/>
    <xf numFmtId="3" fontId="11" fillId="0" borderId="41" xfId="0" applyNumberFormat="1" applyFont="1" applyBorder="1"/>
    <xf numFmtId="3" fontId="4" fillId="0" borderId="13" xfId="0" applyNumberFormat="1" applyFont="1" applyBorder="1"/>
    <xf numFmtId="3" fontId="4" fillId="0" borderId="9" xfId="0" applyNumberFormat="1" applyFont="1" applyBorder="1"/>
    <xf numFmtId="0" fontId="5" fillId="2" borderId="10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center"/>
    </xf>
    <xf numFmtId="41" fontId="3" fillId="0" borderId="44" xfId="1" applyNumberFormat="1" applyFont="1" applyFill="1" applyBorder="1"/>
    <xf numFmtId="164" fontId="3" fillId="0" borderId="38" xfId="2" applyNumberFormat="1" applyFont="1" applyFill="1" applyBorder="1"/>
    <xf numFmtId="3" fontId="7" fillId="0" borderId="6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" xfId="0" applyNumberFormat="1" applyFont="1" applyBorder="1"/>
    <xf numFmtId="3" fontId="8" fillId="0" borderId="39" xfId="0" applyNumberFormat="1" applyFont="1" applyBorder="1"/>
    <xf numFmtId="0" fontId="11" fillId="0" borderId="45" xfId="0" applyFont="1" applyBorder="1"/>
    <xf numFmtId="3" fontId="4" fillId="0" borderId="58" xfId="0" applyNumberFormat="1" applyFont="1" applyBorder="1"/>
    <xf numFmtId="0" fontId="11" fillId="0" borderId="39" xfId="0" applyFont="1" applyBorder="1"/>
    <xf numFmtId="3" fontId="8" fillId="0" borderId="38" xfId="0" applyNumberFormat="1" applyFont="1" applyBorder="1"/>
    <xf numFmtId="0" fontId="11" fillId="0" borderId="44" xfId="0" applyFont="1" applyBorder="1"/>
    <xf numFmtId="0" fontId="11" fillId="0" borderId="38" xfId="0" applyFont="1" applyBorder="1"/>
    <xf numFmtId="3" fontId="3" fillId="0" borderId="10" xfId="0" applyNumberFormat="1" applyFont="1" applyBorder="1" applyAlignment="1">
      <alignment horizontal="center"/>
    </xf>
    <xf numFmtId="3" fontId="3" fillId="0" borderId="38" xfId="0" applyNumberFormat="1" applyFont="1" applyBorder="1"/>
    <xf numFmtId="3" fontId="4" fillId="0" borderId="41" xfId="0" applyNumberFormat="1" applyFont="1" applyBorder="1"/>
    <xf numFmtId="0" fontId="3" fillId="0" borderId="47" xfId="0" applyFont="1" applyBorder="1" applyAlignment="1">
      <alignment horizontal="center"/>
    </xf>
    <xf numFmtId="41" fontId="3" fillId="0" borderId="10" xfId="1" applyNumberFormat="1" applyFont="1" applyFill="1" applyBorder="1"/>
    <xf numFmtId="41" fontId="3" fillId="0" borderId="10" xfId="0" applyNumberFormat="1" applyFont="1" applyBorder="1" applyAlignment="1">
      <alignment horizontal="center"/>
    </xf>
    <xf numFmtId="41" fontId="3" fillId="0" borderId="47" xfId="1" applyNumberFormat="1" applyFont="1" applyFill="1" applyBorder="1"/>
    <xf numFmtId="3" fontId="4" fillId="0" borderId="70" xfId="0" applyNumberFormat="1" applyFont="1" applyBorder="1"/>
    <xf numFmtId="0" fontId="3" fillId="0" borderId="58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7" fillId="0" borderId="26" xfId="0" applyNumberFormat="1" applyFont="1" applyBorder="1"/>
    <xf numFmtId="3" fontId="3" fillId="0" borderId="25" xfId="0" applyNumberFormat="1" applyFont="1" applyBorder="1"/>
    <xf numFmtId="3" fontId="4" fillId="0" borderId="78" xfId="0" applyNumberFormat="1" applyFont="1" applyBorder="1"/>
    <xf numFmtId="3" fontId="4" fillId="0" borderId="29" xfId="0" applyNumberFormat="1" applyFont="1" applyBorder="1" applyAlignment="1">
      <alignment horizontal="center"/>
    </xf>
    <xf numFmtId="1" fontId="11" fillId="3" borderId="14" xfId="0" applyNumberFormat="1" applyFont="1" applyFill="1" applyBorder="1"/>
    <xf numFmtId="3" fontId="11" fillId="3" borderId="33" xfId="0" applyNumberFormat="1" applyFont="1" applyFill="1" applyBorder="1"/>
    <xf numFmtId="3" fontId="11" fillId="3" borderId="15" xfId="0" applyNumberFormat="1" applyFont="1" applyFill="1" applyBorder="1"/>
    <xf numFmtId="3" fontId="11" fillId="3" borderId="70" xfId="0" applyNumberFormat="1" applyFont="1" applyFill="1" applyBorder="1"/>
    <xf numFmtId="3" fontId="7" fillId="3" borderId="10" xfId="0" applyNumberFormat="1" applyFont="1" applyFill="1" applyBorder="1" applyAlignment="1">
      <alignment wrapText="1"/>
    </xf>
    <xf numFmtId="3" fontId="3" fillId="2" borderId="10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3" fontId="11" fillId="2" borderId="1" xfId="0" applyNumberFormat="1" applyFont="1" applyFill="1" applyBorder="1"/>
    <xf numFmtId="3" fontId="11" fillId="2" borderId="3" xfId="0" applyNumberFormat="1" applyFont="1" applyFill="1" applyBorder="1"/>
    <xf numFmtId="3" fontId="11" fillId="2" borderId="12" xfId="0" applyNumberFormat="1" applyFont="1" applyFill="1" applyBorder="1"/>
    <xf numFmtId="3" fontId="11" fillId="2" borderId="10" xfId="0" applyNumberFormat="1" applyFont="1" applyFill="1" applyBorder="1"/>
    <xf numFmtId="3" fontId="11" fillId="2" borderId="11" xfId="0" applyNumberFormat="1" applyFont="1" applyFill="1" applyBorder="1"/>
    <xf numFmtId="1" fontId="11" fillId="2" borderId="35" xfId="0" applyNumberFormat="1" applyFont="1" applyFill="1" applyBorder="1"/>
    <xf numFmtId="3" fontId="11" fillId="2" borderId="34" xfId="0" applyNumberFormat="1" applyFont="1" applyFill="1" applyBorder="1"/>
    <xf numFmtId="3" fontId="11" fillId="3" borderId="50" xfId="0" applyNumberFormat="1" applyFont="1" applyFill="1" applyBorder="1"/>
    <xf numFmtId="3" fontId="3" fillId="2" borderId="65" xfId="0" applyNumberFormat="1" applyFont="1" applyFill="1" applyBorder="1"/>
    <xf numFmtId="3" fontId="12" fillId="3" borderId="0" xfId="0" applyNumberFormat="1" applyFont="1" applyFill="1"/>
    <xf numFmtId="3" fontId="11" fillId="3" borderId="62" xfId="0" applyNumberFormat="1" applyFont="1" applyFill="1" applyBorder="1"/>
    <xf numFmtId="3" fontId="11" fillId="3" borderId="49" xfId="0" applyNumberFormat="1" applyFont="1" applyFill="1" applyBorder="1"/>
    <xf numFmtId="3" fontId="11" fillId="3" borderId="31" xfId="0" applyNumberFormat="1" applyFont="1" applyFill="1" applyBorder="1"/>
    <xf numFmtId="3" fontId="11" fillId="3" borderId="64" xfId="0" applyNumberFormat="1" applyFont="1" applyFill="1" applyBorder="1"/>
    <xf numFmtId="3" fontId="11" fillId="3" borderId="82" xfId="0" applyNumberFormat="1" applyFont="1" applyFill="1" applyBorder="1"/>
    <xf numFmtId="3" fontId="11" fillId="3" borderId="84" xfId="0" applyNumberFormat="1" applyFont="1" applyFill="1" applyBorder="1"/>
    <xf numFmtId="3" fontId="4" fillId="0" borderId="43" xfId="0" applyNumberFormat="1" applyFont="1" applyBorder="1" applyAlignment="1">
      <alignment horizontal="left" wrapText="1"/>
    </xf>
    <xf numFmtId="3" fontId="4" fillId="0" borderId="35" xfId="0" applyNumberFormat="1" applyFont="1" applyBorder="1" applyAlignment="1">
      <alignment horizontal="left" wrapText="1"/>
    </xf>
    <xf numFmtId="3" fontId="4" fillId="0" borderId="35" xfId="0" applyNumberFormat="1" applyFont="1" applyBorder="1" applyAlignment="1">
      <alignment horizontal="center" wrapText="1"/>
    </xf>
    <xf numFmtId="3" fontId="3" fillId="0" borderId="58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5" fillId="0" borderId="2" xfId="0" applyNumberFormat="1" applyFont="1" applyBorder="1" applyAlignment="1">
      <alignment horizontal="left"/>
    </xf>
    <xf numFmtId="3" fontId="2" fillId="0" borderId="1" xfId="0" applyNumberFormat="1" applyFont="1" applyBorder="1"/>
    <xf numFmtId="3" fontId="3" fillId="0" borderId="54" xfId="0" applyNumberFormat="1" applyFont="1" applyBorder="1"/>
    <xf numFmtId="3" fontId="5" fillId="0" borderId="10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left" wrapText="1"/>
    </xf>
    <xf numFmtId="3" fontId="5" fillId="0" borderId="48" xfId="2" applyNumberFormat="1" applyFont="1" applyFill="1" applyBorder="1" applyAlignment="1">
      <alignment horizontal="left"/>
    </xf>
    <xf numFmtId="3" fontId="5" fillId="0" borderId="42" xfId="2" applyNumberFormat="1" applyFont="1" applyFill="1" applyBorder="1" applyAlignment="1">
      <alignment horizontal="left"/>
    </xf>
    <xf numFmtId="1" fontId="5" fillId="0" borderId="32" xfId="2" applyNumberFormat="1" applyFont="1" applyFill="1" applyBorder="1" applyAlignment="1">
      <alignment horizontal="center"/>
    </xf>
    <xf numFmtId="3" fontId="5" fillId="0" borderId="32" xfId="2" applyNumberFormat="1" applyFont="1" applyFill="1" applyBorder="1" applyAlignment="1">
      <alignment horizontal="center"/>
    </xf>
    <xf numFmtId="3" fontId="3" fillId="0" borderId="32" xfId="1" applyNumberFormat="1" applyFont="1" applyFill="1" applyBorder="1"/>
    <xf numFmtId="3" fontId="3" fillId="0" borderId="62" xfId="1" applyNumberFormat="1" applyFont="1" applyFill="1" applyBorder="1"/>
    <xf numFmtId="3" fontId="3" fillId="0" borderId="48" xfId="1" applyNumberFormat="1" applyFont="1" applyFill="1" applyBorder="1"/>
    <xf numFmtId="3" fontId="5" fillId="0" borderId="14" xfId="0" applyNumberFormat="1" applyFont="1" applyBorder="1" applyAlignment="1">
      <alignment horizontal="left"/>
    </xf>
    <xf numFmtId="3" fontId="3" fillId="0" borderId="57" xfId="0" applyNumberFormat="1" applyFont="1" applyBorder="1"/>
    <xf numFmtId="3" fontId="3" fillId="0" borderId="70" xfId="0" applyNumberFormat="1" applyFont="1" applyBorder="1"/>
    <xf numFmtId="3" fontId="3" fillId="0" borderId="15" xfId="0" applyNumberFormat="1" applyFont="1" applyBorder="1"/>
    <xf numFmtId="3" fontId="3" fillId="0" borderId="28" xfId="0" applyNumberFormat="1" applyFont="1" applyBorder="1"/>
    <xf numFmtId="3" fontId="3" fillId="0" borderId="4" xfId="0" applyNumberFormat="1" applyFont="1" applyBorder="1"/>
    <xf numFmtId="3" fontId="3" fillId="0" borderId="29" xfId="0" applyNumberFormat="1" applyFont="1" applyBorder="1"/>
    <xf numFmtId="3" fontId="5" fillId="0" borderId="32" xfId="0" applyNumberFormat="1" applyFont="1" applyBorder="1" applyAlignment="1">
      <alignment horizontal="left"/>
    </xf>
    <xf numFmtId="3" fontId="3" fillId="0" borderId="0" xfId="0" applyNumberFormat="1" applyFont="1"/>
    <xf numFmtId="3" fontId="3" fillId="0" borderId="41" xfId="0" applyNumberFormat="1" applyFont="1" applyBorder="1"/>
    <xf numFmtId="3" fontId="3" fillId="0" borderId="48" xfId="0" applyNumberFormat="1" applyFont="1" applyBorder="1"/>
    <xf numFmtId="3" fontId="3" fillId="0" borderId="42" xfId="0" applyNumberFormat="1" applyFont="1" applyBorder="1"/>
    <xf numFmtId="3" fontId="5" fillId="0" borderId="1" xfId="2" applyNumberFormat="1" applyFont="1" applyFill="1" applyBorder="1" applyAlignment="1">
      <alignment horizontal="left"/>
    </xf>
    <xf numFmtId="3" fontId="7" fillId="0" borderId="38" xfId="0" applyNumberFormat="1" applyFont="1" applyBorder="1"/>
    <xf numFmtId="3" fontId="7" fillId="0" borderId="6" xfId="0" applyNumberFormat="1" applyFont="1" applyBorder="1"/>
    <xf numFmtId="3" fontId="4" fillId="0" borderId="20" xfId="0" applyNumberFormat="1" applyFont="1" applyBorder="1"/>
    <xf numFmtId="3" fontId="7" fillId="0" borderId="30" xfId="0" applyNumberFormat="1" applyFont="1" applyBorder="1"/>
    <xf numFmtId="3" fontId="7" fillId="0" borderId="47" xfId="0" applyNumberFormat="1" applyFont="1" applyBorder="1"/>
    <xf numFmtId="3" fontId="7" fillId="0" borderId="25" xfId="0" applyNumberFormat="1" applyFont="1" applyBorder="1"/>
    <xf numFmtId="1" fontId="12" fillId="0" borderId="23" xfId="0" applyNumberFormat="1" applyFont="1" applyBorder="1"/>
    <xf numFmtId="3" fontId="4" fillId="0" borderId="53" xfId="0" applyNumberFormat="1" applyFont="1" applyBorder="1"/>
    <xf numFmtId="3" fontId="3" fillId="0" borderId="75" xfId="0" applyNumberFormat="1" applyFont="1" applyBorder="1"/>
    <xf numFmtId="3" fontId="3" fillId="0" borderId="68" xfId="0" applyNumberFormat="1" applyFont="1" applyBorder="1"/>
    <xf numFmtId="3" fontId="4" fillId="3" borderId="77" xfId="0" applyNumberFormat="1" applyFont="1" applyFill="1" applyBorder="1"/>
    <xf numFmtId="3" fontId="4" fillId="3" borderId="68" xfId="0" applyNumberFormat="1" applyFont="1" applyFill="1" applyBorder="1"/>
    <xf numFmtId="3" fontId="4" fillId="3" borderId="37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75"/>
  <sheetViews>
    <sheetView tabSelected="1" view="pageBreakPreview" zoomScaleNormal="100" zoomScaleSheetLayoutView="100" workbookViewId="0">
      <pane xSplit="1" ySplit="1" topLeftCell="G44" activePane="bottomRight" state="frozen"/>
      <selection pane="topRight" activeCell="B1" sqref="B1"/>
      <selection pane="bottomLeft" activeCell="A2" sqref="A2"/>
      <selection pane="bottomRight" activeCell="L58" sqref="L58"/>
    </sheetView>
  </sheetViews>
  <sheetFormatPr defaultRowHeight="15.75" x14ac:dyDescent="0.25"/>
  <cols>
    <col min="1" max="1" width="35.7109375" style="19" customWidth="1"/>
    <col min="2" max="2" width="18.7109375" style="19" customWidth="1"/>
    <col min="3" max="3" width="13.28515625" style="44" customWidth="1"/>
    <col min="4" max="4" width="12.7109375" style="19" customWidth="1"/>
    <col min="5" max="5" width="12.140625" style="19" customWidth="1"/>
    <col min="6" max="6" width="21.28515625" style="19" customWidth="1"/>
    <col min="7" max="7" width="12.7109375" style="19" customWidth="1"/>
    <col min="8" max="8" width="30.7109375" style="272" customWidth="1"/>
    <col min="9" max="9" width="12.28515625" style="19" customWidth="1"/>
    <col min="10" max="10" width="14" style="19" customWidth="1"/>
    <col min="11" max="11" width="12.7109375" style="19" customWidth="1"/>
    <col min="12" max="12" width="14.140625" style="19" customWidth="1"/>
    <col min="13" max="13" width="13.85546875" style="19" customWidth="1"/>
    <col min="14" max="14" width="13.140625" style="19" customWidth="1"/>
    <col min="15" max="15" width="15.42578125" style="19" customWidth="1"/>
    <col min="16" max="16" width="16.42578125" style="19" customWidth="1"/>
    <col min="17" max="17" width="13.5703125" style="19" customWidth="1"/>
    <col min="18" max="18" width="13" style="19" customWidth="1"/>
    <col min="19" max="19" width="13.42578125" style="19" customWidth="1"/>
    <col min="20" max="21" width="13.28515625" style="19" customWidth="1"/>
    <col min="22" max="23" width="13" style="19" customWidth="1"/>
    <col min="24" max="24" width="14.140625" style="20" customWidth="1"/>
    <col min="25" max="25" width="13.140625" style="19" customWidth="1"/>
    <col min="26" max="26" width="14.140625" style="20" customWidth="1"/>
    <col min="27" max="246" width="9.140625" style="19"/>
    <col min="247" max="247" width="23.140625" style="19" customWidth="1"/>
    <col min="248" max="249" width="9.140625" style="19"/>
    <col min="250" max="250" width="13" style="19" customWidth="1"/>
    <col min="251" max="251" width="29.28515625" style="19" customWidth="1"/>
    <col min="252" max="254" width="9.140625" style="19"/>
    <col min="255" max="255" width="14.7109375" style="19" customWidth="1"/>
    <col min="256" max="256" width="13.42578125" style="19" customWidth="1"/>
    <col min="257" max="257" width="12.7109375" style="19" customWidth="1"/>
    <col min="258" max="258" width="14.140625" style="19" customWidth="1"/>
    <col min="259" max="259" width="9.140625" style="19"/>
    <col min="260" max="261" width="10.140625" style="19" bestFit="1" customWidth="1"/>
    <col min="262" max="263" width="9.28515625" style="19" bestFit="1" customWidth="1"/>
    <col min="264" max="270" width="10.140625" style="19" bestFit="1" customWidth="1"/>
    <col min="271" max="271" width="9.28515625" style="19" bestFit="1" customWidth="1"/>
    <col min="272" max="273" width="10.140625" style="19" bestFit="1" customWidth="1"/>
    <col min="274" max="276" width="9.28515625" style="19" bestFit="1" customWidth="1"/>
    <col min="277" max="279" width="10.140625" style="19" bestFit="1" customWidth="1"/>
    <col min="280" max="280" width="14.140625" style="19" customWidth="1"/>
    <col min="281" max="502" width="9.140625" style="19"/>
    <col min="503" max="503" width="23.140625" style="19" customWidth="1"/>
    <col min="504" max="505" width="9.140625" style="19"/>
    <col min="506" max="506" width="13" style="19" customWidth="1"/>
    <col min="507" max="507" width="29.28515625" style="19" customWidth="1"/>
    <col min="508" max="510" width="9.140625" style="19"/>
    <col min="511" max="511" width="14.7109375" style="19" customWidth="1"/>
    <col min="512" max="512" width="13.42578125" style="19" customWidth="1"/>
    <col min="513" max="513" width="12.7109375" style="19" customWidth="1"/>
    <col min="514" max="514" width="14.140625" style="19" customWidth="1"/>
    <col min="515" max="515" width="9.140625" style="19"/>
    <col min="516" max="517" width="10.140625" style="19" bestFit="1" customWidth="1"/>
    <col min="518" max="519" width="9.28515625" style="19" bestFit="1" customWidth="1"/>
    <col min="520" max="526" width="10.140625" style="19" bestFit="1" customWidth="1"/>
    <col min="527" max="527" width="9.28515625" style="19" bestFit="1" customWidth="1"/>
    <col min="528" max="529" width="10.140625" style="19" bestFit="1" customWidth="1"/>
    <col min="530" max="532" width="9.28515625" style="19" bestFit="1" customWidth="1"/>
    <col min="533" max="535" width="10.140625" style="19" bestFit="1" customWidth="1"/>
    <col min="536" max="536" width="14.140625" style="19" customWidth="1"/>
    <col min="537" max="758" width="9.140625" style="19"/>
    <col min="759" max="759" width="23.140625" style="19" customWidth="1"/>
    <col min="760" max="761" width="9.140625" style="19"/>
    <col min="762" max="762" width="13" style="19" customWidth="1"/>
    <col min="763" max="763" width="29.28515625" style="19" customWidth="1"/>
    <col min="764" max="766" width="9.140625" style="19"/>
    <col min="767" max="767" width="14.7109375" style="19" customWidth="1"/>
    <col min="768" max="768" width="13.42578125" style="19" customWidth="1"/>
    <col min="769" max="769" width="12.7109375" style="19" customWidth="1"/>
    <col min="770" max="770" width="14.140625" style="19" customWidth="1"/>
    <col min="771" max="771" width="9.140625" style="19"/>
    <col min="772" max="773" width="10.140625" style="19" bestFit="1" customWidth="1"/>
    <col min="774" max="775" width="9.28515625" style="19" bestFit="1" customWidth="1"/>
    <col min="776" max="782" width="10.140625" style="19" bestFit="1" customWidth="1"/>
    <col min="783" max="783" width="9.28515625" style="19" bestFit="1" customWidth="1"/>
    <col min="784" max="785" width="10.140625" style="19" bestFit="1" customWidth="1"/>
    <col min="786" max="788" width="9.28515625" style="19" bestFit="1" customWidth="1"/>
    <col min="789" max="791" width="10.140625" style="19" bestFit="1" customWidth="1"/>
    <col min="792" max="792" width="14.140625" style="19" customWidth="1"/>
    <col min="793" max="1014" width="9.140625" style="19"/>
    <col min="1015" max="1015" width="23.140625" style="19" customWidth="1"/>
    <col min="1016" max="1017" width="9.140625" style="19"/>
    <col min="1018" max="1018" width="13" style="19" customWidth="1"/>
    <col min="1019" max="1019" width="29.28515625" style="19" customWidth="1"/>
    <col min="1020" max="1022" width="9.140625" style="19"/>
    <col min="1023" max="1023" width="14.7109375" style="19" customWidth="1"/>
    <col min="1024" max="1024" width="13.42578125" style="19" customWidth="1"/>
    <col min="1025" max="1025" width="12.7109375" style="19" customWidth="1"/>
    <col min="1026" max="1026" width="14.140625" style="19" customWidth="1"/>
    <col min="1027" max="1027" width="9.140625" style="19"/>
    <col min="1028" max="1029" width="10.140625" style="19" bestFit="1" customWidth="1"/>
    <col min="1030" max="1031" width="9.28515625" style="19" bestFit="1" customWidth="1"/>
    <col min="1032" max="1038" width="10.140625" style="19" bestFit="1" customWidth="1"/>
    <col min="1039" max="1039" width="9.28515625" style="19" bestFit="1" customWidth="1"/>
    <col min="1040" max="1041" width="10.140625" style="19" bestFit="1" customWidth="1"/>
    <col min="1042" max="1044" width="9.28515625" style="19" bestFit="1" customWidth="1"/>
    <col min="1045" max="1047" width="10.140625" style="19" bestFit="1" customWidth="1"/>
    <col min="1048" max="1048" width="14.140625" style="19" customWidth="1"/>
    <col min="1049" max="1270" width="9.140625" style="19"/>
    <col min="1271" max="1271" width="23.140625" style="19" customWidth="1"/>
    <col min="1272" max="1273" width="9.140625" style="19"/>
    <col min="1274" max="1274" width="13" style="19" customWidth="1"/>
    <col min="1275" max="1275" width="29.28515625" style="19" customWidth="1"/>
    <col min="1276" max="1278" width="9.140625" style="19"/>
    <col min="1279" max="1279" width="14.7109375" style="19" customWidth="1"/>
    <col min="1280" max="1280" width="13.42578125" style="19" customWidth="1"/>
    <col min="1281" max="1281" width="12.7109375" style="19" customWidth="1"/>
    <col min="1282" max="1282" width="14.140625" style="19" customWidth="1"/>
    <col min="1283" max="1283" width="9.140625" style="19"/>
    <col min="1284" max="1285" width="10.140625" style="19" bestFit="1" customWidth="1"/>
    <col min="1286" max="1287" width="9.28515625" style="19" bestFit="1" customWidth="1"/>
    <col min="1288" max="1294" width="10.140625" style="19" bestFit="1" customWidth="1"/>
    <col min="1295" max="1295" width="9.28515625" style="19" bestFit="1" customWidth="1"/>
    <col min="1296" max="1297" width="10.140625" style="19" bestFit="1" customWidth="1"/>
    <col min="1298" max="1300" width="9.28515625" style="19" bestFit="1" customWidth="1"/>
    <col min="1301" max="1303" width="10.140625" style="19" bestFit="1" customWidth="1"/>
    <col min="1304" max="1304" width="14.140625" style="19" customWidth="1"/>
    <col min="1305" max="1526" width="9.140625" style="19"/>
    <col min="1527" max="1527" width="23.140625" style="19" customWidth="1"/>
    <col min="1528" max="1529" width="9.140625" style="19"/>
    <col min="1530" max="1530" width="13" style="19" customWidth="1"/>
    <col min="1531" max="1531" width="29.28515625" style="19" customWidth="1"/>
    <col min="1532" max="1534" width="9.140625" style="19"/>
    <col min="1535" max="1535" width="14.7109375" style="19" customWidth="1"/>
    <col min="1536" max="1536" width="13.42578125" style="19" customWidth="1"/>
    <col min="1537" max="1537" width="12.7109375" style="19" customWidth="1"/>
    <col min="1538" max="1538" width="14.140625" style="19" customWidth="1"/>
    <col min="1539" max="1539" width="9.140625" style="19"/>
    <col min="1540" max="1541" width="10.140625" style="19" bestFit="1" customWidth="1"/>
    <col min="1542" max="1543" width="9.28515625" style="19" bestFit="1" customWidth="1"/>
    <col min="1544" max="1550" width="10.140625" style="19" bestFit="1" customWidth="1"/>
    <col min="1551" max="1551" width="9.28515625" style="19" bestFit="1" customWidth="1"/>
    <col min="1552" max="1553" width="10.140625" style="19" bestFit="1" customWidth="1"/>
    <col min="1554" max="1556" width="9.28515625" style="19" bestFit="1" customWidth="1"/>
    <col min="1557" max="1559" width="10.140625" style="19" bestFit="1" customWidth="1"/>
    <col min="1560" max="1560" width="14.140625" style="19" customWidth="1"/>
    <col min="1561" max="1782" width="9.140625" style="19"/>
    <col min="1783" max="1783" width="23.140625" style="19" customWidth="1"/>
    <col min="1784" max="1785" width="9.140625" style="19"/>
    <col min="1786" max="1786" width="13" style="19" customWidth="1"/>
    <col min="1787" max="1787" width="29.28515625" style="19" customWidth="1"/>
    <col min="1788" max="1790" width="9.140625" style="19"/>
    <col min="1791" max="1791" width="14.7109375" style="19" customWidth="1"/>
    <col min="1792" max="1792" width="13.42578125" style="19" customWidth="1"/>
    <col min="1793" max="1793" width="12.7109375" style="19" customWidth="1"/>
    <col min="1794" max="1794" width="14.140625" style="19" customWidth="1"/>
    <col min="1795" max="1795" width="9.140625" style="19"/>
    <col min="1796" max="1797" width="10.140625" style="19" bestFit="1" customWidth="1"/>
    <col min="1798" max="1799" width="9.28515625" style="19" bestFit="1" customWidth="1"/>
    <col min="1800" max="1806" width="10.140625" style="19" bestFit="1" customWidth="1"/>
    <col min="1807" max="1807" width="9.28515625" style="19" bestFit="1" customWidth="1"/>
    <col min="1808" max="1809" width="10.140625" style="19" bestFit="1" customWidth="1"/>
    <col min="1810" max="1812" width="9.28515625" style="19" bestFit="1" customWidth="1"/>
    <col min="1813" max="1815" width="10.140625" style="19" bestFit="1" customWidth="1"/>
    <col min="1816" max="1816" width="14.140625" style="19" customWidth="1"/>
    <col min="1817" max="2038" width="9.140625" style="19"/>
    <col min="2039" max="2039" width="23.140625" style="19" customWidth="1"/>
    <col min="2040" max="2041" width="9.140625" style="19"/>
    <col min="2042" max="2042" width="13" style="19" customWidth="1"/>
    <col min="2043" max="2043" width="29.28515625" style="19" customWidth="1"/>
    <col min="2044" max="2046" width="9.140625" style="19"/>
    <col min="2047" max="2047" width="14.7109375" style="19" customWidth="1"/>
    <col min="2048" max="2048" width="13.42578125" style="19" customWidth="1"/>
    <col min="2049" max="2049" width="12.7109375" style="19" customWidth="1"/>
    <col min="2050" max="2050" width="14.140625" style="19" customWidth="1"/>
    <col min="2051" max="2051" width="9.140625" style="19"/>
    <col min="2052" max="2053" width="10.140625" style="19" bestFit="1" customWidth="1"/>
    <col min="2054" max="2055" width="9.28515625" style="19" bestFit="1" customWidth="1"/>
    <col min="2056" max="2062" width="10.140625" style="19" bestFit="1" customWidth="1"/>
    <col min="2063" max="2063" width="9.28515625" style="19" bestFit="1" customWidth="1"/>
    <col min="2064" max="2065" width="10.140625" style="19" bestFit="1" customWidth="1"/>
    <col min="2066" max="2068" width="9.28515625" style="19" bestFit="1" customWidth="1"/>
    <col min="2069" max="2071" width="10.140625" style="19" bestFit="1" customWidth="1"/>
    <col min="2072" max="2072" width="14.140625" style="19" customWidth="1"/>
    <col min="2073" max="2294" width="9.140625" style="19"/>
    <col min="2295" max="2295" width="23.140625" style="19" customWidth="1"/>
    <col min="2296" max="2297" width="9.140625" style="19"/>
    <col min="2298" max="2298" width="13" style="19" customWidth="1"/>
    <col min="2299" max="2299" width="29.28515625" style="19" customWidth="1"/>
    <col min="2300" max="2302" width="9.140625" style="19"/>
    <col min="2303" max="2303" width="14.7109375" style="19" customWidth="1"/>
    <col min="2304" max="2304" width="13.42578125" style="19" customWidth="1"/>
    <col min="2305" max="2305" width="12.7109375" style="19" customWidth="1"/>
    <col min="2306" max="2306" width="14.140625" style="19" customWidth="1"/>
    <col min="2307" max="2307" width="9.140625" style="19"/>
    <col min="2308" max="2309" width="10.140625" style="19" bestFit="1" customWidth="1"/>
    <col min="2310" max="2311" width="9.28515625" style="19" bestFit="1" customWidth="1"/>
    <col min="2312" max="2318" width="10.140625" style="19" bestFit="1" customWidth="1"/>
    <col min="2319" max="2319" width="9.28515625" style="19" bestFit="1" customWidth="1"/>
    <col min="2320" max="2321" width="10.140625" style="19" bestFit="1" customWidth="1"/>
    <col min="2322" max="2324" width="9.28515625" style="19" bestFit="1" customWidth="1"/>
    <col min="2325" max="2327" width="10.140625" style="19" bestFit="1" customWidth="1"/>
    <col min="2328" max="2328" width="14.140625" style="19" customWidth="1"/>
    <col min="2329" max="2550" width="9.140625" style="19"/>
    <col min="2551" max="2551" width="23.140625" style="19" customWidth="1"/>
    <col min="2552" max="2553" width="9.140625" style="19"/>
    <col min="2554" max="2554" width="13" style="19" customWidth="1"/>
    <col min="2555" max="2555" width="29.28515625" style="19" customWidth="1"/>
    <col min="2556" max="2558" width="9.140625" style="19"/>
    <col min="2559" max="2559" width="14.7109375" style="19" customWidth="1"/>
    <col min="2560" max="2560" width="13.42578125" style="19" customWidth="1"/>
    <col min="2561" max="2561" width="12.7109375" style="19" customWidth="1"/>
    <col min="2562" max="2562" width="14.140625" style="19" customWidth="1"/>
    <col min="2563" max="2563" width="9.140625" style="19"/>
    <col min="2564" max="2565" width="10.140625" style="19" bestFit="1" customWidth="1"/>
    <col min="2566" max="2567" width="9.28515625" style="19" bestFit="1" customWidth="1"/>
    <col min="2568" max="2574" width="10.140625" style="19" bestFit="1" customWidth="1"/>
    <col min="2575" max="2575" width="9.28515625" style="19" bestFit="1" customWidth="1"/>
    <col min="2576" max="2577" width="10.140625" style="19" bestFit="1" customWidth="1"/>
    <col min="2578" max="2580" width="9.28515625" style="19" bestFit="1" customWidth="1"/>
    <col min="2581" max="2583" width="10.140625" style="19" bestFit="1" customWidth="1"/>
    <col min="2584" max="2584" width="14.140625" style="19" customWidth="1"/>
    <col min="2585" max="2806" width="9.140625" style="19"/>
    <col min="2807" max="2807" width="23.140625" style="19" customWidth="1"/>
    <col min="2808" max="2809" width="9.140625" style="19"/>
    <col min="2810" max="2810" width="13" style="19" customWidth="1"/>
    <col min="2811" max="2811" width="29.28515625" style="19" customWidth="1"/>
    <col min="2812" max="2814" width="9.140625" style="19"/>
    <col min="2815" max="2815" width="14.7109375" style="19" customWidth="1"/>
    <col min="2816" max="2816" width="13.42578125" style="19" customWidth="1"/>
    <col min="2817" max="2817" width="12.7109375" style="19" customWidth="1"/>
    <col min="2818" max="2818" width="14.140625" style="19" customWidth="1"/>
    <col min="2819" max="2819" width="9.140625" style="19"/>
    <col min="2820" max="2821" width="10.140625" style="19" bestFit="1" customWidth="1"/>
    <col min="2822" max="2823" width="9.28515625" style="19" bestFit="1" customWidth="1"/>
    <col min="2824" max="2830" width="10.140625" style="19" bestFit="1" customWidth="1"/>
    <col min="2831" max="2831" width="9.28515625" style="19" bestFit="1" customWidth="1"/>
    <col min="2832" max="2833" width="10.140625" style="19" bestFit="1" customWidth="1"/>
    <col min="2834" max="2836" width="9.28515625" style="19" bestFit="1" customWidth="1"/>
    <col min="2837" max="2839" width="10.140625" style="19" bestFit="1" customWidth="1"/>
    <col min="2840" max="2840" width="14.140625" style="19" customWidth="1"/>
    <col min="2841" max="3062" width="9.140625" style="19"/>
    <col min="3063" max="3063" width="23.140625" style="19" customWidth="1"/>
    <col min="3064" max="3065" width="9.140625" style="19"/>
    <col min="3066" max="3066" width="13" style="19" customWidth="1"/>
    <col min="3067" max="3067" width="29.28515625" style="19" customWidth="1"/>
    <col min="3068" max="3070" width="9.140625" style="19"/>
    <col min="3071" max="3071" width="14.7109375" style="19" customWidth="1"/>
    <col min="3072" max="3072" width="13.42578125" style="19" customWidth="1"/>
    <col min="3073" max="3073" width="12.7109375" style="19" customWidth="1"/>
    <col min="3074" max="3074" width="14.140625" style="19" customWidth="1"/>
    <col min="3075" max="3075" width="9.140625" style="19"/>
    <col min="3076" max="3077" width="10.140625" style="19" bestFit="1" customWidth="1"/>
    <col min="3078" max="3079" width="9.28515625" style="19" bestFit="1" customWidth="1"/>
    <col min="3080" max="3086" width="10.140625" style="19" bestFit="1" customWidth="1"/>
    <col min="3087" max="3087" width="9.28515625" style="19" bestFit="1" customWidth="1"/>
    <col min="3088" max="3089" width="10.140625" style="19" bestFit="1" customWidth="1"/>
    <col min="3090" max="3092" width="9.28515625" style="19" bestFit="1" customWidth="1"/>
    <col min="3093" max="3095" width="10.140625" style="19" bestFit="1" customWidth="1"/>
    <col min="3096" max="3096" width="14.140625" style="19" customWidth="1"/>
    <col min="3097" max="3318" width="9.140625" style="19"/>
    <col min="3319" max="3319" width="23.140625" style="19" customWidth="1"/>
    <col min="3320" max="3321" width="9.140625" style="19"/>
    <col min="3322" max="3322" width="13" style="19" customWidth="1"/>
    <col min="3323" max="3323" width="29.28515625" style="19" customWidth="1"/>
    <col min="3324" max="3326" width="9.140625" style="19"/>
    <col min="3327" max="3327" width="14.7109375" style="19" customWidth="1"/>
    <col min="3328" max="3328" width="13.42578125" style="19" customWidth="1"/>
    <col min="3329" max="3329" width="12.7109375" style="19" customWidth="1"/>
    <col min="3330" max="3330" width="14.140625" style="19" customWidth="1"/>
    <col min="3331" max="3331" width="9.140625" style="19"/>
    <col min="3332" max="3333" width="10.140625" style="19" bestFit="1" customWidth="1"/>
    <col min="3334" max="3335" width="9.28515625" style="19" bestFit="1" customWidth="1"/>
    <col min="3336" max="3342" width="10.140625" style="19" bestFit="1" customWidth="1"/>
    <col min="3343" max="3343" width="9.28515625" style="19" bestFit="1" customWidth="1"/>
    <col min="3344" max="3345" width="10.140625" style="19" bestFit="1" customWidth="1"/>
    <col min="3346" max="3348" width="9.28515625" style="19" bestFit="1" customWidth="1"/>
    <col min="3349" max="3351" width="10.140625" style="19" bestFit="1" customWidth="1"/>
    <col min="3352" max="3352" width="14.140625" style="19" customWidth="1"/>
    <col min="3353" max="3574" width="9.140625" style="19"/>
    <col min="3575" max="3575" width="23.140625" style="19" customWidth="1"/>
    <col min="3576" max="3577" width="9.140625" style="19"/>
    <col min="3578" max="3578" width="13" style="19" customWidth="1"/>
    <col min="3579" max="3579" width="29.28515625" style="19" customWidth="1"/>
    <col min="3580" max="3582" width="9.140625" style="19"/>
    <col min="3583" max="3583" width="14.7109375" style="19" customWidth="1"/>
    <col min="3584" max="3584" width="13.42578125" style="19" customWidth="1"/>
    <col min="3585" max="3585" width="12.7109375" style="19" customWidth="1"/>
    <col min="3586" max="3586" width="14.140625" style="19" customWidth="1"/>
    <col min="3587" max="3587" width="9.140625" style="19"/>
    <col min="3588" max="3589" width="10.140625" style="19" bestFit="1" customWidth="1"/>
    <col min="3590" max="3591" width="9.28515625" style="19" bestFit="1" customWidth="1"/>
    <col min="3592" max="3598" width="10.140625" style="19" bestFit="1" customWidth="1"/>
    <col min="3599" max="3599" width="9.28515625" style="19" bestFit="1" customWidth="1"/>
    <col min="3600" max="3601" width="10.140625" style="19" bestFit="1" customWidth="1"/>
    <col min="3602" max="3604" width="9.28515625" style="19" bestFit="1" customWidth="1"/>
    <col min="3605" max="3607" width="10.140625" style="19" bestFit="1" customWidth="1"/>
    <col min="3608" max="3608" width="14.140625" style="19" customWidth="1"/>
    <col min="3609" max="3830" width="9.140625" style="19"/>
    <col min="3831" max="3831" width="23.140625" style="19" customWidth="1"/>
    <col min="3832" max="3833" width="9.140625" style="19"/>
    <col min="3834" max="3834" width="13" style="19" customWidth="1"/>
    <col min="3835" max="3835" width="29.28515625" style="19" customWidth="1"/>
    <col min="3836" max="3838" width="9.140625" style="19"/>
    <col min="3839" max="3839" width="14.7109375" style="19" customWidth="1"/>
    <col min="3840" max="3840" width="13.42578125" style="19" customWidth="1"/>
    <col min="3841" max="3841" width="12.7109375" style="19" customWidth="1"/>
    <col min="3842" max="3842" width="14.140625" style="19" customWidth="1"/>
    <col min="3843" max="3843" width="9.140625" style="19"/>
    <col min="3844" max="3845" width="10.140625" style="19" bestFit="1" customWidth="1"/>
    <col min="3846" max="3847" width="9.28515625" style="19" bestFit="1" customWidth="1"/>
    <col min="3848" max="3854" width="10.140625" style="19" bestFit="1" customWidth="1"/>
    <col min="3855" max="3855" width="9.28515625" style="19" bestFit="1" customWidth="1"/>
    <col min="3856" max="3857" width="10.140625" style="19" bestFit="1" customWidth="1"/>
    <col min="3858" max="3860" width="9.28515625" style="19" bestFit="1" customWidth="1"/>
    <col min="3861" max="3863" width="10.140625" style="19" bestFit="1" customWidth="1"/>
    <col min="3864" max="3864" width="14.140625" style="19" customWidth="1"/>
    <col min="3865" max="4086" width="9.140625" style="19"/>
    <col min="4087" max="4087" width="23.140625" style="19" customWidth="1"/>
    <col min="4088" max="4089" width="9.140625" style="19"/>
    <col min="4090" max="4090" width="13" style="19" customWidth="1"/>
    <col min="4091" max="4091" width="29.28515625" style="19" customWidth="1"/>
    <col min="4092" max="4094" width="9.140625" style="19"/>
    <col min="4095" max="4095" width="14.7109375" style="19" customWidth="1"/>
    <col min="4096" max="4096" width="13.42578125" style="19" customWidth="1"/>
    <col min="4097" max="4097" width="12.7109375" style="19" customWidth="1"/>
    <col min="4098" max="4098" width="14.140625" style="19" customWidth="1"/>
    <col min="4099" max="4099" width="9.140625" style="19"/>
    <col min="4100" max="4101" width="10.140625" style="19" bestFit="1" customWidth="1"/>
    <col min="4102" max="4103" width="9.28515625" style="19" bestFit="1" customWidth="1"/>
    <col min="4104" max="4110" width="10.140625" style="19" bestFit="1" customWidth="1"/>
    <col min="4111" max="4111" width="9.28515625" style="19" bestFit="1" customWidth="1"/>
    <col min="4112" max="4113" width="10.140625" style="19" bestFit="1" customWidth="1"/>
    <col min="4114" max="4116" width="9.28515625" style="19" bestFit="1" customWidth="1"/>
    <col min="4117" max="4119" width="10.140625" style="19" bestFit="1" customWidth="1"/>
    <col min="4120" max="4120" width="14.140625" style="19" customWidth="1"/>
    <col min="4121" max="4342" width="9.140625" style="19"/>
    <col min="4343" max="4343" width="23.140625" style="19" customWidth="1"/>
    <col min="4344" max="4345" width="9.140625" style="19"/>
    <col min="4346" max="4346" width="13" style="19" customWidth="1"/>
    <col min="4347" max="4347" width="29.28515625" style="19" customWidth="1"/>
    <col min="4348" max="4350" width="9.140625" style="19"/>
    <col min="4351" max="4351" width="14.7109375" style="19" customWidth="1"/>
    <col min="4352" max="4352" width="13.42578125" style="19" customWidth="1"/>
    <col min="4353" max="4353" width="12.7109375" style="19" customWidth="1"/>
    <col min="4354" max="4354" width="14.140625" style="19" customWidth="1"/>
    <col min="4355" max="4355" width="9.140625" style="19"/>
    <col min="4356" max="4357" width="10.140625" style="19" bestFit="1" customWidth="1"/>
    <col min="4358" max="4359" width="9.28515625" style="19" bestFit="1" customWidth="1"/>
    <col min="4360" max="4366" width="10.140625" style="19" bestFit="1" customWidth="1"/>
    <col min="4367" max="4367" width="9.28515625" style="19" bestFit="1" customWidth="1"/>
    <col min="4368" max="4369" width="10.140625" style="19" bestFit="1" customWidth="1"/>
    <col min="4370" max="4372" width="9.28515625" style="19" bestFit="1" customWidth="1"/>
    <col min="4373" max="4375" width="10.140625" style="19" bestFit="1" customWidth="1"/>
    <col min="4376" max="4376" width="14.140625" style="19" customWidth="1"/>
    <col min="4377" max="4598" width="9.140625" style="19"/>
    <col min="4599" max="4599" width="23.140625" style="19" customWidth="1"/>
    <col min="4600" max="4601" width="9.140625" style="19"/>
    <col min="4602" max="4602" width="13" style="19" customWidth="1"/>
    <col min="4603" max="4603" width="29.28515625" style="19" customWidth="1"/>
    <col min="4604" max="4606" width="9.140625" style="19"/>
    <col min="4607" max="4607" width="14.7109375" style="19" customWidth="1"/>
    <col min="4608" max="4608" width="13.42578125" style="19" customWidth="1"/>
    <col min="4609" max="4609" width="12.7109375" style="19" customWidth="1"/>
    <col min="4610" max="4610" width="14.140625" style="19" customWidth="1"/>
    <col min="4611" max="4611" width="9.140625" style="19"/>
    <col min="4612" max="4613" width="10.140625" style="19" bestFit="1" customWidth="1"/>
    <col min="4614" max="4615" width="9.28515625" style="19" bestFit="1" customWidth="1"/>
    <col min="4616" max="4622" width="10.140625" style="19" bestFit="1" customWidth="1"/>
    <col min="4623" max="4623" width="9.28515625" style="19" bestFit="1" customWidth="1"/>
    <col min="4624" max="4625" width="10.140625" style="19" bestFit="1" customWidth="1"/>
    <col min="4626" max="4628" width="9.28515625" style="19" bestFit="1" customWidth="1"/>
    <col min="4629" max="4631" width="10.140625" style="19" bestFit="1" customWidth="1"/>
    <col min="4632" max="4632" width="14.140625" style="19" customWidth="1"/>
    <col min="4633" max="4854" width="9.140625" style="19"/>
    <col min="4855" max="4855" width="23.140625" style="19" customWidth="1"/>
    <col min="4856" max="4857" width="9.140625" style="19"/>
    <col min="4858" max="4858" width="13" style="19" customWidth="1"/>
    <col min="4859" max="4859" width="29.28515625" style="19" customWidth="1"/>
    <col min="4860" max="4862" width="9.140625" style="19"/>
    <col min="4863" max="4863" width="14.7109375" style="19" customWidth="1"/>
    <col min="4864" max="4864" width="13.42578125" style="19" customWidth="1"/>
    <col min="4865" max="4865" width="12.7109375" style="19" customWidth="1"/>
    <col min="4866" max="4866" width="14.140625" style="19" customWidth="1"/>
    <col min="4867" max="4867" width="9.140625" style="19"/>
    <col min="4868" max="4869" width="10.140625" style="19" bestFit="1" customWidth="1"/>
    <col min="4870" max="4871" width="9.28515625" style="19" bestFit="1" customWidth="1"/>
    <col min="4872" max="4878" width="10.140625" style="19" bestFit="1" customWidth="1"/>
    <col min="4879" max="4879" width="9.28515625" style="19" bestFit="1" customWidth="1"/>
    <col min="4880" max="4881" width="10.140625" style="19" bestFit="1" customWidth="1"/>
    <col min="4882" max="4884" width="9.28515625" style="19" bestFit="1" customWidth="1"/>
    <col min="4885" max="4887" width="10.140625" style="19" bestFit="1" customWidth="1"/>
    <col min="4888" max="4888" width="14.140625" style="19" customWidth="1"/>
    <col min="4889" max="5110" width="9.140625" style="19"/>
    <col min="5111" max="5111" width="23.140625" style="19" customWidth="1"/>
    <col min="5112" max="5113" width="9.140625" style="19"/>
    <col min="5114" max="5114" width="13" style="19" customWidth="1"/>
    <col min="5115" max="5115" width="29.28515625" style="19" customWidth="1"/>
    <col min="5116" max="5118" width="9.140625" style="19"/>
    <col min="5119" max="5119" width="14.7109375" style="19" customWidth="1"/>
    <col min="5120" max="5120" width="13.42578125" style="19" customWidth="1"/>
    <col min="5121" max="5121" width="12.7109375" style="19" customWidth="1"/>
    <col min="5122" max="5122" width="14.140625" style="19" customWidth="1"/>
    <col min="5123" max="5123" width="9.140625" style="19"/>
    <col min="5124" max="5125" width="10.140625" style="19" bestFit="1" customWidth="1"/>
    <col min="5126" max="5127" width="9.28515625" style="19" bestFit="1" customWidth="1"/>
    <col min="5128" max="5134" width="10.140625" style="19" bestFit="1" customWidth="1"/>
    <col min="5135" max="5135" width="9.28515625" style="19" bestFit="1" customWidth="1"/>
    <col min="5136" max="5137" width="10.140625" style="19" bestFit="1" customWidth="1"/>
    <col min="5138" max="5140" width="9.28515625" style="19" bestFit="1" customWidth="1"/>
    <col min="5141" max="5143" width="10.140625" style="19" bestFit="1" customWidth="1"/>
    <col min="5144" max="5144" width="14.140625" style="19" customWidth="1"/>
    <col min="5145" max="5366" width="9.140625" style="19"/>
    <col min="5367" max="5367" width="23.140625" style="19" customWidth="1"/>
    <col min="5368" max="5369" width="9.140625" style="19"/>
    <col min="5370" max="5370" width="13" style="19" customWidth="1"/>
    <col min="5371" max="5371" width="29.28515625" style="19" customWidth="1"/>
    <col min="5372" max="5374" width="9.140625" style="19"/>
    <col min="5375" max="5375" width="14.7109375" style="19" customWidth="1"/>
    <col min="5376" max="5376" width="13.42578125" style="19" customWidth="1"/>
    <col min="5377" max="5377" width="12.7109375" style="19" customWidth="1"/>
    <col min="5378" max="5378" width="14.140625" style="19" customWidth="1"/>
    <col min="5379" max="5379" width="9.140625" style="19"/>
    <col min="5380" max="5381" width="10.140625" style="19" bestFit="1" customWidth="1"/>
    <col min="5382" max="5383" width="9.28515625" style="19" bestFit="1" customWidth="1"/>
    <col min="5384" max="5390" width="10.140625" style="19" bestFit="1" customWidth="1"/>
    <col min="5391" max="5391" width="9.28515625" style="19" bestFit="1" customWidth="1"/>
    <col min="5392" max="5393" width="10.140625" style="19" bestFit="1" customWidth="1"/>
    <col min="5394" max="5396" width="9.28515625" style="19" bestFit="1" customWidth="1"/>
    <col min="5397" max="5399" width="10.140625" style="19" bestFit="1" customWidth="1"/>
    <col min="5400" max="5400" width="14.140625" style="19" customWidth="1"/>
    <col min="5401" max="5622" width="9.140625" style="19"/>
    <col min="5623" max="5623" width="23.140625" style="19" customWidth="1"/>
    <col min="5624" max="5625" width="9.140625" style="19"/>
    <col min="5626" max="5626" width="13" style="19" customWidth="1"/>
    <col min="5627" max="5627" width="29.28515625" style="19" customWidth="1"/>
    <col min="5628" max="5630" width="9.140625" style="19"/>
    <col min="5631" max="5631" width="14.7109375" style="19" customWidth="1"/>
    <col min="5632" max="5632" width="13.42578125" style="19" customWidth="1"/>
    <col min="5633" max="5633" width="12.7109375" style="19" customWidth="1"/>
    <col min="5634" max="5634" width="14.140625" style="19" customWidth="1"/>
    <col min="5635" max="5635" width="9.140625" style="19"/>
    <col min="5636" max="5637" width="10.140625" style="19" bestFit="1" customWidth="1"/>
    <col min="5638" max="5639" width="9.28515625" style="19" bestFit="1" customWidth="1"/>
    <col min="5640" max="5646" width="10.140625" style="19" bestFit="1" customWidth="1"/>
    <col min="5647" max="5647" width="9.28515625" style="19" bestFit="1" customWidth="1"/>
    <col min="5648" max="5649" width="10.140625" style="19" bestFit="1" customWidth="1"/>
    <col min="5650" max="5652" width="9.28515625" style="19" bestFit="1" customWidth="1"/>
    <col min="5653" max="5655" width="10.140625" style="19" bestFit="1" customWidth="1"/>
    <col min="5656" max="5656" width="14.140625" style="19" customWidth="1"/>
    <col min="5657" max="5878" width="9.140625" style="19"/>
    <col min="5879" max="5879" width="23.140625" style="19" customWidth="1"/>
    <col min="5880" max="5881" width="9.140625" style="19"/>
    <col min="5882" max="5882" width="13" style="19" customWidth="1"/>
    <col min="5883" max="5883" width="29.28515625" style="19" customWidth="1"/>
    <col min="5884" max="5886" width="9.140625" style="19"/>
    <col min="5887" max="5887" width="14.7109375" style="19" customWidth="1"/>
    <col min="5888" max="5888" width="13.42578125" style="19" customWidth="1"/>
    <col min="5889" max="5889" width="12.7109375" style="19" customWidth="1"/>
    <col min="5890" max="5890" width="14.140625" style="19" customWidth="1"/>
    <col min="5891" max="5891" width="9.140625" style="19"/>
    <col min="5892" max="5893" width="10.140625" style="19" bestFit="1" customWidth="1"/>
    <col min="5894" max="5895" width="9.28515625" style="19" bestFit="1" customWidth="1"/>
    <col min="5896" max="5902" width="10.140625" style="19" bestFit="1" customWidth="1"/>
    <col min="5903" max="5903" width="9.28515625" style="19" bestFit="1" customWidth="1"/>
    <col min="5904" max="5905" width="10.140625" style="19" bestFit="1" customWidth="1"/>
    <col min="5906" max="5908" width="9.28515625" style="19" bestFit="1" customWidth="1"/>
    <col min="5909" max="5911" width="10.140625" style="19" bestFit="1" customWidth="1"/>
    <col min="5912" max="5912" width="14.140625" style="19" customWidth="1"/>
    <col min="5913" max="6134" width="9.140625" style="19"/>
    <col min="6135" max="6135" width="23.140625" style="19" customWidth="1"/>
    <col min="6136" max="6137" width="9.140625" style="19"/>
    <col min="6138" max="6138" width="13" style="19" customWidth="1"/>
    <col min="6139" max="6139" width="29.28515625" style="19" customWidth="1"/>
    <col min="6140" max="6142" width="9.140625" style="19"/>
    <col min="6143" max="6143" width="14.7109375" style="19" customWidth="1"/>
    <col min="6144" max="6144" width="13.42578125" style="19" customWidth="1"/>
    <col min="6145" max="6145" width="12.7109375" style="19" customWidth="1"/>
    <col min="6146" max="6146" width="14.140625" style="19" customWidth="1"/>
    <col min="6147" max="6147" width="9.140625" style="19"/>
    <col min="6148" max="6149" width="10.140625" style="19" bestFit="1" customWidth="1"/>
    <col min="6150" max="6151" width="9.28515625" style="19" bestFit="1" customWidth="1"/>
    <col min="6152" max="6158" width="10.140625" style="19" bestFit="1" customWidth="1"/>
    <col min="6159" max="6159" width="9.28515625" style="19" bestFit="1" customWidth="1"/>
    <col min="6160" max="6161" width="10.140625" style="19" bestFit="1" customWidth="1"/>
    <col min="6162" max="6164" width="9.28515625" style="19" bestFit="1" customWidth="1"/>
    <col min="6165" max="6167" width="10.140625" style="19" bestFit="1" customWidth="1"/>
    <col min="6168" max="6168" width="14.140625" style="19" customWidth="1"/>
    <col min="6169" max="6390" width="9.140625" style="19"/>
    <col min="6391" max="6391" width="23.140625" style="19" customWidth="1"/>
    <col min="6392" max="6393" width="9.140625" style="19"/>
    <col min="6394" max="6394" width="13" style="19" customWidth="1"/>
    <col min="6395" max="6395" width="29.28515625" style="19" customWidth="1"/>
    <col min="6396" max="6398" width="9.140625" style="19"/>
    <col min="6399" max="6399" width="14.7109375" style="19" customWidth="1"/>
    <col min="6400" max="6400" width="13.42578125" style="19" customWidth="1"/>
    <col min="6401" max="6401" width="12.7109375" style="19" customWidth="1"/>
    <col min="6402" max="6402" width="14.140625" style="19" customWidth="1"/>
    <col min="6403" max="6403" width="9.140625" style="19"/>
    <col min="6404" max="6405" width="10.140625" style="19" bestFit="1" customWidth="1"/>
    <col min="6406" max="6407" width="9.28515625" style="19" bestFit="1" customWidth="1"/>
    <col min="6408" max="6414" width="10.140625" style="19" bestFit="1" customWidth="1"/>
    <col min="6415" max="6415" width="9.28515625" style="19" bestFit="1" customWidth="1"/>
    <col min="6416" max="6417" width="10.140625" style="19" bestFit="1" customWidth="1"/>
    <col min="6418" max="6420" width="9.28515625" style="19" bestFit="1" customWidth="1"/>
    <col min="6421" max="6423" width="10.140625" style="19" bestFit="1" customWidth="1"/>
    <col min="6424" max="6424" width="14.140625" style="19" customWidth="1"/>
    <col min="6425" max="6646" width="9.140625" style="19"/>
    <col min="6647" max="6647" width="23.140625" style="19" customWidth="1"/>
    <col min="6648" max="6649" width="9.140625" style="19"/>
    <col min="6650" max="6650" width="13" style="19" customWidth="1"/>
    <col min="6651" max="6651" width="29.28515625" style="19" customWidth="1"/>
    <col min="6652" max="6654" width="9.140625" style="19"/>
    <col min="6655" max="6655" width="14.7109375" style="19" customWidth="1"/>
    <col min="6656" max="6656" width="13.42578125" style="19" customWidth="1"/>
    <col min="6657" max="6657" width="12.7109375" style="19" customWidth="1"/>
    <col min="6658" max="6658" width="14.140625" style="19" customWidth="1"/>
    <col min="6659" max="6659" width="9.140625" style="19"/>
    <col min="6660" max="6661" width="10.140625" style="19" bestFit="1" customWidth="1"/>
    <col min="6662" max="6663" width="9.28515625" style="19" bestFit="1" customWidth="1"/>
    <col min="6664" max="6670" width="10.140625" style="19" bestFit="1" customWidth="1"/>
    <col min="6671" max="6671" width="9.28515625" style="19" bestFit="1" customWidth="1"/>
    <col min="6672" max="6673" width="10.140625" style="19" bestFit="1" customWidth="1"/>
    <col min="6674" max="6676" width="9.28515625" style="19" bestFit="1" customWidth="1"/>
    <col min="6677" max="6679" width="10.140625" style="19" bestFit="1" customWidth="1"/>
    <col min="6680" max="6680" width="14.140625" style="19" customWidth="1"/>
    <col min="6681" max="6902" width="9.140625" style="19"/>
    <col min="6903" max="6903" width="23.140625" style="19" customWidth="1"/>
    <col min="6904" max="6905" width="9.140625" style="19"/>
    <col min="6906" max="6906" width="13" style="19" customWidth="1"/>
    <col min="6907" max="6907" width="29.28515625" style="19" customWidth="1"/>
    <col min="6908" max="6910" width="9.140625" style="19"/>
    <col min="6911" max="6911" width="14.7109375" style="19" customWidth="1"/>
    <col min="6912" max="6912" width="13.42578125" style="19" customWidth="1"/>
    <col min="6913" max="6913" width="12.7109375" style="19" customWidth="1"/>
    <col min="6914" max="6914" width="14.140625" style="19" customWidth="1"/>
    <col min="6915" max="6915" width="9.140625" style="19"/>
    <col min="6916" max="6917" width="10.140625" style="19" bestFit="1" customWidth="1"/>
    <col min="6918" max="6919" width="9.28515625" style="19" bestFit="1" customWidth="1"/>
    <col min="6920" max="6926" width="10.140625" style="19" bestFit="1" customWidth="1"/>
    <col min="6927" max="6927" width="9.28515625" style="19" bestFit="1" customWidth="1"/>
    <col min="6928" max="6929" width="10.140625" style="19" bestFit="1" customWidth="1"/>
    <col min="6930" max="6932" width="9.28515625" style="19" bestFit="1" customWidth="1"/>
    <col min="6933" max="6935" width="10.140625" style="19" bestFit="1" customWidth="1"/>
    <col min="6936" max="6936" width="14.140625" style="19" customWidth="1"/>
    <col min="6937" max="7158" width="9.140625" style="19"/>
    <col min="7159" max="7159" width="23.140625" style="19" customWidth="1"/>
    <col min="7160" max="7161" width="9.140625" style="19"/>
    <col min="7162" max="7162" width="13" style="19" customWidth="1"/>
    <col min="7163" max="7163" width="29.28515625" style="19" customWidth="1"/>
    <col min="7164" max="7166" width="9.140625" style="19"/>
    <col min="7167" max="7167" width="14.7109375" style="19" customWidth="1"/>
    <col min="7168" max="7168" width="13.42578125" style="19" customWidth="1"/>
    <col min="7169" max="7169" width="12.7109375" style="19" customWidth="1"/>
    <col min="7170" max="7170" width="14.140625" style="19" customWidth="1"/>
    <col min="7171" max="7171" width="9.140625" style="19"/>
    <col min="7172" max="7173" width="10.140625" style="19" bestFit="1" customWidth="1"/>
    <col min="7174" max="7175" width="9.28515625" style="19" bestFit="1" customWidth="1"/>
    <col min="7176" max="7182" width="10.140625" style="19" bestFit="1" customWidth="1"/>
    <col min="7183" max="7183" width="9.28515625" style="19" bestFit="1" customWidth="1"/>
    <col min="7184" max="7185" width="10.140625" style="19" bestFit="1" customWidth="1"/>
    <col min="7186" max="7188" width="9.28515625" style="19" bestFit="1" customWidth="1"/>
    <col min="7189" max="7191" width="10.140625" style="19" bestFit="1" customWidth="1"/>
    <col min="7192" max="7192" width="14.140625" style="19" customWidth="1"/>
    <col min="7193" max="7414" width="9.140625" style="19"/>
    <col min="7415" max="7415" width="23.140625" style="19" customWidth="1"/>
    <col min="7416" max="7417" width="9.140625" style="19"/>
    <col min="7418" max="7418" width="13" style="19" customWidth="1"/>
    <col min="7419" max="7419" width="29.28515625" style="19" customWidth="1"/>
    <col min="7420" max="7422" width="9.140625" style="19"/>
    <col min="7423" max="7423" width="14.7109375" style="19" customWidth="1"/>
    <col min="7424" max="7424" width="13.42578125" style="19" customWidth="1"/>
    <col min="7425" max="7425" width="12.7109375" style="19" customWidth="1"/>
    <col min="7426" max="7426" width="14.140625" style="19" customWidth="1"/>
    <col min="7427" max="7427" width="9.140625" style="19"/>
    <col min="7428" max="7429" width="10.140625" style="19" bestFit="1" customWidth="1"/>
    <col min="7430" max="7431" width="9.28515625" style="19" bestFit="1" customWidth="1"/>
    <col min="7432" max="7438" width="10.140625" style="19" bestFit="1" customWidth="1"/>
    <col min="7439" max="7439" width="9.28515625" style="19" bestFit="1" customWidth="1"/>
    <col min="7440" max="7441" width="10.140625" style="19" bestFit="1" customWidth="1"/>
    <col min="7442" max="7444" width="9.28515625" style="19" bestFit="1" customWidth="1"/>
    <col min="7445" max="7447" width="10.140625" style="19" bestFit="1" customWidth="1"/>
    <col min="7448" max="7448" width="14.140625" style="19" customWidth="1"/>
    <col min="7449" max="7670" width="9.140625" style="19"/>
    <col min="7671" max="7671" width="23.140625" style="19" customWidth="1"/>
    <col min="7672" max="7673" width="9.140625" style="19"/>
    <col min="7674" max="7674" width="13" style="19" customWidth="1"/>
    <col min="7675" max="7675" width="29.28515625" style="19" customWidth="1"/>
    <col min="7676" max="7678" width="9.140625" style="19"/>
    <col min="7679" max="7679" width="14.7109375" style="19" customWidth="1"/>
    <col min="7680" max="7680" width="13.42578125" style="19" customWidth="1"/>
    <col min="7681" max="7681" width="12.7109375" style="19" customWidth="1"/>
    <col min="7682" max="7682" width="14.140625" style="19" customWidth="1"/>
    <col min="7683" max="7683" width="9.140625" style="19"/>
    <col min="7684" max="7685" width="10.140625" style="19" bestFit="1" customWidth="1"/>
    <col min="7686" max="7687" width="9.28515625" style="19" bestFit="1" customWidth="1"/>
    <col min="7688" max="7694" width="10.140625" style="19" bestFit="1" customWidth="1"/>
    <col min="7695" max="7695" width="9.28515625" style="19" bestFit="1" customWidth="1"/>
    <col min="7696" max="7697" width="10.140625" style="19" bestFit="1" customWidth="1"/>
    <col min="7698" max="7700" width="9.28515625" style="19" bestFit="1" customWidth="1"/>
    <col min="7701" max="7703" width="10.140625" style="19" bestFit="1" customWidth="1"/>
    <col min="7704" max="7704" width="14.140625" style="19" customWidth="1"/>
    <col min="7705" max="7926" width="9.140625" style="19"/>
    <col min="7927" max="7927" width="23.140625" style="19" customWidth="1"/>
    <col min="7928" max="7929" width="9.140625" style="19"/>
    <col min="7930" max="7930" width="13" style="19" customWidth="1"/>
    <col min="7931" max="7931" width="29.28515625" style="19" customWidth="1"/>
    <col min="7932" max="7934" width="9.140625" style="19"/>
    <col min="7935" max="7935" width="14.7109375" style="19" customWidth="1"/>
    <col min="7936" max="7936" width="13.42578125" style="19" customWidth="1"/>
    <col min="7937" max="7937" width="12.7109375" style="19" customWidth="1"/>
    <col min="7938" max="7938" width="14.140625" style="19" customWidth="1"/>
    <col min="7939" max="7939" width="9.140625" style="19"/>
    <col min="7940" max="7941" width="10.140625" style="19" bestFit="1" customWidth="1"/>
    <col min="7942" max="7943" width="9.28515625" style="19" bestFit="1" customWidth="1"/>
    <col min="7944" max="7950" width="10.140625" style="19" bestFit="1" customWidth="1"/>
    <col min="7951" max="7951" width="9.28515625" style="19" bestFit="1" customWidth="1"/>
    <col min="7952" max="7953" width="10.140625" style="19" bestFit="1" customWidth="1"/>
    <col min="7954" max="7956" width="9.28515625" style="19" bestFit="1" customWidth="1"/>
    <col min="7957" max="7959" width="10.140625" style="19" bestFit="1" customWidth="1"/>
    <col min="7960" max="7960" width="14.140625" style="19" customWidth="1"/>
    <col min="7961" max="8182" width="9.140625" style="19"/>
    <col min="8183" max="8183" width="23.140625" style="19" customWidth="1"/>
    <col min="8184" max="8185" width="9.140625" style="19"/>
    <col min="8186" max="8186" width="13" style="19" customWidth="1"/>
    <col min="8187" max="8187" width="29.28515625" style="19" customWidth="1"/>
    <col min="8188" max="8190" width="9.140625" style="19"/>
    <col min="8191" max="8191" width="14.7109375" style="19" customWidth="1"/>
    <col min="8192" max="8192" width="13.42578125" style="19" customWidth="1"/>
    <col min="8193" max="8193" width="12.7109375" style="19" customWidth="1"/>
    <col min="8194" max="8194" width="14.140625" style="19" customWidth="1"/>
    <col min="8195" max="8195" width="9.140625" style="19"/>
    <col min="8196" max="8197" width="10.140625" style="19" bestFit="1" customWidth="1"/>
    <col min="8198" max="8199" width="9.28515625" style="19" bestFit="1" customWidth="1"/>
    <col min="8200" max="8206" width="10.140625" style="19" bestFit="1" customWidth="1"/>
    <col min="8207" max="8207" width="9.28515625" style="19" bestFit="1" customWidth="1"/>
    <col min="8208" max="8209" width="10.140625" style="19" bestFit="1" customWidth="1"/>
    <col min="8210" max="8212" width="9.28515625" style="19" bestFit="1" customWidth="1"/>
    <col min="8213" max="8215" width="10.140625" style="19" bestFit="1" customWidth="1"/>
    <col min="8216" max="8216" width="14.140625" style="19" customWidth="1"/>
    <col min="8217" max="8438" width="9.140625" style="19"/>
    <col min="8439" max="8439" width="23.140625" style="19" customWidth="1"/>
    <col min="8440" max="8441" width="9.140625" style="19"/>
    <col min="8442" max="8442" width="13" style="19" customWidth="1"/>
    <col min="8443" max="8443" width="29.28515625" style="19" customWidth="1"/>
    <col min="8444" max="8446" width="9.140625" style="19"/>
    <col min="8447" max="8447" width="14.7109375" style="19" customWidth="1"/>
    <col min="8448" max="8448" width="13.42578125" style="19" customWidth="1"/>
    <col min="8449" max="8449" width="12.7109375" style="19" customWidth="1"/>
    <col min="8450" max="8450" width="14.140625" style="19" customWidth="1"/>
    <col min="8451" max="8451" width="9.140625" style="19"/>
    <col min="8452" max="8453" width="10.140625" style="19" bestFit="1" customWidth="1"/>
    <col min="8454" max="8455" width="9.28515625" style="19" bestFit="1" customWidth="1"/>
    <col min="8456" max="8462" width="10.140625" style="19" bestFit="1" customWidth="1"/>
    <col min="8463" max="8463" width="9.28515625" style="19" bestFit="1" customWidth="1"/>
    <col min="8464" max="8465" width="10.140625" style="19" bestFit="1" customWidth="1"/>
    <col min="8466" max="8468" width="9.28515625" style="19" bestFit="1" customWidth="1"/>
    <col min="8469" max="8471" width="10.140625" style="19" bestFit="1" customWidth="1"/>
    <col min="8472" max="8472" width="14.140625" style="19" customWidth="1"/>
    <col min="8473" max="8694" width="9.140625" style="19"/>
    <col min="8695" max="8695" width="23.140625" style="19" customWidth="1"/>
    <col min="8696" max="8697" width="9.140625" style="19"/>
    <col min="8698" max="8698" width="13" style="19" customWidth="1"/>
    <col min="8699" max="8699" width="29.28515625" style="19" customWidth="1"/>
    <col min="8700" max="8702" width="9.140625" style="19"/>
    <col min="8703" max="8703" width="14.7109375" style="19" customWidth="1"/>
    <col min="8704" max="8704" width="13.42578125" style="19" customWidth="1"/>
    <col min="8705" max="8705" width="12.7109375" style="19" customWidth="1"/>
    <col min="8706" max="8706" width="14.140625" style="19" customWidth="1"/>
    <col min="8707" max="8707" width="9.140625" style="19"/>
    <col min="8708" max="8709" width="10.140625" style="19" bestFit="1" customWidth="1"/>
    <col min="8710" max="8711" width="9.28515625" style="19" bestFit="1" customWidth="1"/>
    <col min="8712" max="8718" width="10.140625" style="19" bestFit="1" customWidth="1"/>
    <col min="8719" max="8719" width="9.28515625" style="19" bestFit="1" customWidth="1"/>
    <col min="8720" max="8721" width="10.140625" style="19" bestFit="1" customWidth="1"/>
    <col min="8722" max="8724" width="9.28515625" style="19" bestFit="1" customWidth="1"/>
    <col min="8725" max="8727" width="10.140625" style="19" bestFit="1" customWidth="1"/>
    <col min="8728" max="8728" width="14.140625" style="19" customWidth="1"/>
    <col min="8729" max="8950" width="9.140625" style="19"/>
    <col min="8951" max="8951" width="23.140625" style="19" customWidth="1"/>
    <col min="8952" max="8953" width="9.140625" style="19"/>
    <col min="8954" max="8954" width="13" style="19" customWidth="1"/>
    <col min="8955" max="8955" width="29.28515625" style="19" customWidth="1"/>
    <col min="8956" max="8958" width="9.140625" style="19"/>
    <col min="8959" max="8959" width="14.7109375" style="19" customWidth="1"/>
    <col min="8960" max="8960" width="13.42578125" style="19" customWidth="1"/>
    <col min="8961" max="8961" width="12.7109375" style="19" customWidth="1"/>
    <col min="8962" max="8962" width="14.140625" style="19" customWidth="1"/>
    <col min="8963" max="8963" width="9.140625" style="19"/>
    <col min="8964" max="8965" width="10.140625" style="19" bestFit="1" customWidth="1"/>
    <col min="8966" max="8967" width="9.28515625" style="19" bestFit="1" customWidth="1"/>
    <col min="8968" max="8974" width="10.140625" style="19" bestFit="1" customWidth="1"/>
    <col min="8975" max="8975" width="9.28515625" style="19" bestFit="1" customWidth="1"/>
    <col min="8976" max="8977" width="10.140625" style="19" bestFit="1" customWidth="1"/>
    <col min="8978" max="8980" width="9.28515625" style="19" bestFit="1" customWidth="1"/>
    <col min="8981" max="8983" width="10.140625" style="19" bestFit="1" customWidth="1"/>
    <col min="8984" max="8984" width="14.140625" style="19" customWidth="1"/>
    <col min="8985" max="9206" width="9.140625" style="19"/>
    <col min="9207" max="9207" width="23.140625" style="19" customWidth="1"/>
    <col min="9208" max="9209" width="9.140625" style="19"/>
    <col min="9210" max="9210" width="13" style="19" customWidth="1"/>
    <col min="9211" max="9211" width="29.28515625" style="19" customWidth="1"/>
    <col min="9212" max="9214" width="9.140625" style="19"/>
    <col min="9215" max="9215" width="14.7109375" style="19" customWidth="1"/>
    <col min="9216" max="9216" width="13.42578125" style="19" customWidth="1"/>
    <col min="9217" max="9217" width="12.7109375" style="19" customWidth="1"/>
    <col min="9218" max="9218" width="14.140625" style="19" customWidth="1"/>
    <col min="9219" max="9219" width="9.140625" style="19"/>
    <col min="9220" max="9221" width="10.140625" style="19" bestFit="1" customWidth="1"/>
    <col min="9222" max="9223" width="9.28515625" style="19" bestFit="1" customWidth="1"/>
    <col min="9224" max="9230" width="10.140625" style="19" bestFit="1" customWidth="1"/>
    <col min="9231" max="9231" width="9.28515625" style="19" bestFit="1" customWidth="1"/>
    <col min="9232" max="9233" width="10.140625" style="19" bestFit="1" customWidth="1"/>
    <col min="9234" max="9236" width="9.28515625" style="19" bestFit="1" customWidth="1"/>
    <col min="9237" max="9239" width="10.140625" style="19" bestFit="1" customWidth="1"/>
    <col min="9240" max="9240" width="14.140625" style="19" customWidth="1"/>
    <col min="9241" max="9462" width="9.140625" style="19"/>
    <col min="9463" max="9463" width="23.140625" style="19" customWidth="1"/>
    <col min="9464" max="9465" width="9.140625" style="19"/>
    <col min="9466" max="9466" width="13" style="19" customWidth="1"/>
    <col min="9467" max="9467" width="29.28515625" style="19" customWidth="1"/>
    <col min="9468" max="9470" width="9.140625" style="19"/>
    <col min="9471" max="9471" width="14.7109375" style="19" customWidth="1"/>
    <col min="9472" max="9472" width="13.42578125" style="19" customWidth="1"/>
    <col min="9473" max="9473" width="12.7109375" style="19" customWidth="1"/>
    <col min="9474" max="9474" width="14.140625" style="19" customWidth="1"/>
    <col min="9475" max="9475" width="9.140625" style="19"/>
    <col min="9476" max="9477" width="10.140625" style="19" bestFit="1" customWidth="1"/>
    <col min="9478" max="9479" width="9.28515625" style="19" bestFit="1" customWidth="1"/>
    <col min="9480" max="9486" width="10.140625" style="19" bestFit="1" customWidth="1"/>
    <col min="9487" max="9487" width="9.28515625" style="19" bestFit="1" customWidth="1"/>
    <col min="9488" max="9489" width="10.140625" style="19" bestFit="1" customWidth="1"/>
    <col min="9490" max="9492" width="9.28515625" style="19" bestFit="1" customWidth="1"/>
    <col min="9493" max="9495" width="10.140625" style="19" bestFit="1" customWidth="1"/>
    <col min="9496" max="9496" width="14.140625" style="19" customWidth="1"/>
    <col min="9497" max="9718" width="9.140625" style="19"/>
    <col min="9719" max="9719" width="23.140625" style="19" customWidth="1"/>
    <col min="9720" max="9721" width="9.140625" style="19"/>
    <col min="9722" max="9722" width="13" style="19" customWidth="1"/>
    <col min="9723" max="9723" width="29.28515625" style="19" customWidth="1"/>
    <col min="9724" max="9726" width="9.140625" style="19"/>
    <col min="9727" max="9727" width="14.7109375" style="19" customWidth="1"/>
    <col min="9728" max="9728" width="13.42578125" style="19" customWidth="1"/>
    <col min="9729" max="9729" width="12.7109375" style="19" customWidth="1"/>
    <col min="9730" max="9730" width="14.140625" style="19" customWidth="1"/>
    <col min="9731" max="9731" width="9.140625" style="19"/>
    <col min="9732" max="9733" width="10.140625" style="19" bestFit="1" customWidth="1"/>
    <col min="9734" max="9735" width="9.28515625" style="19" bestFit="1" customWidth="1"/>
    <col min="9736" max="9742" width="10.140625" style="19" bestFit="1" customWidth="1"/>
    <col min="9743" max="9743" width="9.28515625" style="19" bestFit="1" customWidth="1"/>
    <col min="9744" max="9745" width="10.140625" style="19" bestFit="1" customWidth="1"/>
    <col min="9746" max="9748" width="9.28515625" style="19" bestFit="1" customWidth="1"/>
    <col min="9749" max="9751" width="10.140625" style="19" bestFit="1" customWidth="1"/>
    <col min="9752" max="9752" width="14.140625" style="19" customWidth="1"/>
    <col min="9753" max="9974" width="9.140625" style="19"/>
    <col min="9975" max="9975" width="23.140625" style="19" customWidth="1"/>
    <col min="9976" max="9977" width="9.140625" style="19"/>
    <col min="9978" max="9978" width="13" style="19" customWidth="1"/>
    <col min="9979" max="9979" width="29.28515625" style="19" customWidth="1"/>
    <col min="9980" max="9982" width="9.140625" style="19"/>
    <col min="9983" max="9983" width="14.7109375" style="19" customWidth="1"/>
    <col min="9984" max="9984" width="13.42578125" style="19" customWidth="1"/>
    <col min="9985" max="9985" width="12.7109375" style="19" customWidth="1"/>
    <col min="9986" max="9986" width="14.140625" style="19" customWidth="1"/>
    <col min="9987" max="9987" width="9.140625" style="19"/>
    <col min="9988" max="9989" width="10.140625" style="19" bestFit="1" customWidth="1"/>
    <col min="9990" max="9991" width="9.28515625" style="19" bestFit="1" customWidth="1"/>
    <col min="9992" max="9998" width="10.140625" style="19" bestFit="1" customWidth="1"/>
    <col min="9999" max="9999" width="9.28515625" style="19" bestFit="1" customWidth="1"/>
    <col min="10000" max="10001" width="10.140625" style="19" bestFit="1" customWidth="1"/>
    <col min="10002" max="10004" width="9.28515625" style="19" bestFit="1" customWidth="1"/>
    <col min="10005" max="10007" width="10.140625" style="19" bestFit="1" customWidth="1"/>
    <col min="10008" max="10008" width="14.140625" style="19" customWidth="1"/>
    <col min="10009" max="10230" width="9.140625" style="19"/>
    <col min="10231" max="10231" width="23.140625" style="19" customWidth="1"/>
    <col min="10232" max="10233" width="9.140625" style="19"/>
    <col min="10234" max="10234" width="13" style="19" customWidth="1"/>
    <col min="10235" max="10235" width="29.28515625" style="19" customWidth="1"/>
    <col min="10236" max="10238" width="9.140625" style="19"/>
    <col min="10239" max="10239" width="14.7109375" style="19" customWidth="1"/>
    <col min="10240" max="10240" width="13.42578125" style="19" customWidth="1"/>
    <col min="10241" max="10241" width="12.7109375" style="19" customWidth="1"/>
    <col min="10242" max="10242" width="14.140625" style="19" customWidth="1"/>
    <col min="10243" max="10243" width="9.140625" style="19"/>
    <col min="10244" max="10245" width="10.140625" style="19" bestFit="1" customWidth="1"/>
    <col min="10246" max="10247" width="9.28515625" style="19" bestFit="1" customWidth="1"/>
    <col min="10248" max="10254" width="10.140625" style="19" bestFit="1" customWidth="1"/>
    <col min="10255" max="10255" width="9.28515625" style="19" bestFit="1" customWidth="1"/>
    <col min="10256" max="10257" width="10.140625" style="19" bestFit="1" customWidth="1"/>
    <col min="10258" max="10260" width="9.28515625" style="19" bestFit="1" customWidth="1"/>
    <col min="10261" max="10263" width="10.140625" style="19" bestFit="1" customWidth="1"/>
    <col min="10264" max="10264" width="14.140625" style="19" customWidth="1"/>
    <col min="10265" max="10486" width="9.140625" style="19"/>
    <col min="10487" max="10487" width="23.140625" style="19" customWidth="1"/>
    <col min="10488" max="10489" width="9.140625" style="19"/>
    <col min="10490" max="10490" width="13" style="19" customWidth="1"/>
    <col min="10491" max="10491" width="29.28515625" style="19" customWidth="1"/>
    <col min="10492" max="10494" width="9.140625" style="19"/>
    <col min="10495" max="10495" width="14.7109375" style="19" customWidth="1"/>
    <col min="10496" max="10496" width="13.42578125" style="19" customWidth="1"/>
    <col min="10497" max="10497" width="12.7109375" style="19" customWidth="1"/>
    <col min="10498" max="10498" width="14.140625" style="19" customWidth="1"/>
    <col min="10499" max="10499" width="9.140625" style="19"/>
    <col min="10500" max="10501" width="10.140625" style="19" bestFit="1" customWidth="1"/>
    <col min="10502" max="10503" width="9.28515625" style="19" bestFit="1" customWidth="1"/>
    <col min="10504" max="10510" width="10.140625" style="19" bestFit="1" customWidth="1"/>
    <col min="10511" max="10511" width="9.28515625" style="19" bestFit="1" customWidth="1"/>
    <col min="10512" max="10513" width="10.140625" style="19" bestFit="1" customWidth="1"/>
    <col min="10514" max="10516" width="9.28515625" style="19" bestFit="1" customWidth="1"/>
    <col min="10517" max="10519" width="10.140625" style="19" bestFit="1" customWidth="1"/>
    <col min="10520" max="10520" width="14.140625" style="19" customWidth="1"/>
    <col min="10521" max="10742" width="9.140625" style="19"/>
    <col min="10743" max="10743" width="23.140625" style="19" customWidth="1"/>
    <col min="10744" max="10745" width="9.140625" style="19"/>
    <col min="10746" max="10746" width="13" style="19" customWidth="1"/>
    <col min="10747" max="10747" width="29.28515625" style="19" customWidth="1"/>
    <col min="10748" max="10750" width="9.140625" style="19"/>
    <col min="10751" max="10751" width="14.7109375" style="19" customWidth="1"/>
    <col min="10752" max="10752" width="13.42578125" style="19" customWidth="1"/>
    <col min="10753" max="10753" width="12.7109375" style="19" customWidth="1"/>
    <col min="10754" max="10754" width="14.140625" style="19" customWidth="1"/>
    <col min="10755" max="10755" width="9.140625" style="19"/>
    <col min="10756" max="10757" width="10.140625" style="19" bestFit="1" customWidth="1"/>
    <col min="10758" max="10759" width="9.28515625" style="19" bestFit="1" customWidth="1"/>
    <col min="10760" max="10766" width="10.140625" style="19" bestFit="1" customWidth="1"/>
    <col min="10767" max="10767" width="9.28515625" style="19" bestFit="1" customWidth="1"/>
    <col min="10768" max="10769" width="10.140625" style="19" bestFit="1" customWidth="1"/>
    <col min="10770" max="10772" width="9.28515625" style="19" bestFit="1" customWidth="1"/>
    <col min="10773" max="10775" width="10.140625" style="19" bestFit="1" customWidth="1"/>
    <col min="10776" max="10776" width="14.140625" style="19" customWidth="1"/>
    <col min="10777" max="10998" width="9.140625" style="19"/>
    <col min="10999" max="10999" width="23.140625" style="19" customWidth="1"/>
    <col min="11000" max="11001" width="9.140625" style="19"/>
    <col min="11002" max="11002" width="13" style="19" customWidth="1"/>
    <col min="11003" max="11003" width="29.28515625" style="19" customWidth="1"/>
    <col min="11004" max="11006" width="9.140625" style="19"/>
    <col min="11007" max="11007" width="14.7109375" style="19" customWidth="1"/>
    <col min="11008" max="11008" width="13.42578125" style="19" customWidth="1"/>
    <col min="11009" max="11009" width="12.7109375" style="19" customWidth="1"/>
    <col min="11010" max="11010" width="14.140625" style="19" customWidth="1"/>
    <col min="11011" max="11011" width="9.140625" style="19"/>
    <col min="11012" max="11013" width="10.140625" style="19" bestFit="1" customWidth="1"/>
    <col min="11014" max="11015" width="9.28515625" style="19" bestFit="1" customWidth="1"/>
    <col min="11016" max="11022" width="10.140625" style="19" bestFit="1" customWidth="1"/>
    <col min="11023" max="11023" width="9.28515625" style="19" bestFit="1" customWidth="1"/>
    <col min="11024" max="11025" width="10.140625" style="19" bestFit="1" customWidth="1"/>
    <col min="11026" max="11028" width="9.28515625" style="19" bestFit="1" customWidth="1"/>
    <col min="11029" max="11031" width="10.140625" style="19" bestFit="1" customWidth="1"/>
    <col min="11032" max="11032" width="14.140625" style="19" customWidth="1"/>
    <col min="11033" max="11254" width="9.140625" style="19"/>
    <col min="11255" max="11255" width="23.140625" style="19" customWidth="1"/>
    <col min="11256" max="11257" width="9.140625" style="19"/>
    <col min="11258" max="11258" width="13" style="19" customWidth="1"/>
    <col min="11259" max="11259" width="29.28515625" style="19" customWidth="1"/>
    <col min="11260" max="11262" width="9.140625" style="19"/>
    <col min="11263" max="11263" width="14.7109375" style="19" customWidth="1"/>
    <col min="11264" max="11264" width="13.42578125" style="19" customWidth="1"/>
    <col min="11265" max="11265" width="12.7109375" style="19" customWidth="1"/>
    <col min="11266" max="11266" width="14.140625" style="19" customWidth="1"/>
    <col min="11267" max="11267" width="9.140625" style="19"/>
    <col min="11268" max="11269" width="10.140625" style="19" bestFit="1" customWidth="1"/>
    <col min="11270" max="11271" width="9.28515625" style="19" bestFit="1" customWidth="1"/>
    <col min="11272" max="11278" width="10.140625" style="19" bestFit="1" customWidth="1"/>
    <col min="11279" max="11279" width="9.28515625" style="19" bestFit="1" customWidth="1"/>
    <col min="11280" max="11281" width="10.140625" style="19" bestFit="1" customWidth="1"/>
    <col min="11282" max="11284" width="9.28515625" style="19" bestFit="1" customWidth="1"/>
    <col min="11285" max="11287" width="10.140625" style="19" bestFit="1" customWidth="1"/>
    <col min="11288" max="11288" width="14.140625" style="19" customWidth="1"/>
    <col min="11289" max="11510" width="9.140625" style="19"/>
    <col min="11511" max="11511" width="23.140625" style="19" customWidth="1"/>
    <col min="11512" max="11513" width="9.140625" style="19"/>
    <col min="11514" max="11514" width="13" style="19" customWidth="1"/>
    <col min="11515" max="11515" width="29.28515625" style="19" customWidth="1"/>
    <col min="11516" max="11518" width="9.140625" style="19"/>
    <col min="11519" max="11519" width="14.7109375" style="19" customWidth="1"/>
    <col min="11520" max="11520" width="13.42578125" style="19" customWidth="1"/>
    <col min="11521" max="11521" width="12.7109375" style="19" customWidth="1"/>
    <col min="11522" max="11522" width="14.140625" style="19" customWidth="1"/>
    <col min="11523" max="11523" width="9.140625" style="19"/>
    <col min="11524" max="11525" width="10.140625" style="19" bestFit="1" customWidth="1"/>
    <col min="11526" max="11527" width="9.28515625" style="19" bestFit="1" customWidth="1"/>
    <col min="11528" max="11534" width="10.140625" style="19" bestFit="1" customWidth="1"/>
    <col min="11535" max="11535" width="9.28515625" style="19" bestFit="1" customWidth="1"/>
    <col min="11536" max="11537" width="10.140625" style="19" bestFit="1" customWidth="1"/>
    <col min="11538" max="11540" width="9.28515625" style="19" bestFit="1" customWidth="1"/>
    <col min="11541" max="11543" width="10.140625" style="19" bestFit="1" customWidth="1"/>
    <col min="11544" max="11544" width="14.140625" style="19" customWidth="1"/>
    <col min="11545" max="11766" width="9.140625" style="19"/>
    <col min="11767" max="11767" width="23.140625" style="19" customWidth="1"/>
    <col min="11768" max="11769" width="9.140625" style="19"/>
    <col min="11770" max="11770" width="13" style="19" customWidth="1"/>
    <col min="11771" max="11771" width="29.28515625" style="19" customWidth="1"/>
    <col min="11772" max="11774" width="9.140625" style="19"/>
    <col min="11775" max="11775" width="14.7109375" style="19" customWidth="1"/>
    <col min="11776" max="11776" width="13.42578125" style="19" customWidth="1"/>
    <col min="11777" max="11777" width="12.7109375" style="19" customWidth="1"/>
    <col min="11778" max="11778" width="14.140625" style="19" customWidth="1"/>
    <col min="11779" max="11779" width="9.140625" style="19"/>
    <col min="11780" max="11781" width="10.140625" style="19" bestFit="1" customWidth="1"/>
    <col min="11782" max="11783" width="9.28515625" style="19" bestFit="1" customWidth="1"/>
    <col min="11784" max="11790" width="10.140625" style="19" bestFit="1" customWidth="1"/>
    <col min="11791" max="11791" width="9.28515625" style="19" bestFit="1" customWidth="1"/>
    <col min="11792" max="11793" width="10.140625" style="19" bestFit="1" customWidth="1"/>
    <col min="11794" max="11796" width="9.28515625" style="19" bestFit="1" customWidth="1"/>
    <col min="11797" max="11799" width="10.140625" style="19" bestFit="1" customWidth="1"/>
    <col min="11800" max="11800" width="14.140625" style="19" customWidth="1"/>
    <col min="11801" max="12022" width="9.140625" style="19"/>
    <col min="12023" max="12023" width="23.140625" style="19" customWidth="1"/>
    <col min="12024" max="12025" width="9.140625" style="19"/>
    <col min="12026" max="12026" width="13" style="19" customWidth="1"/>
    <col min="12027" max="12027" width="29.28515625" style="19" customWidth="1"/>
    <col min="12028" max="12030" width="9.140625" style="19"/>
    <col min="12031" max="12031" width="14.7109375" style="19" customWidth="1"/>
    <col min="12032" max="12032" width="13.42578125" style="19" customWidth="1"/>
    <col min="12033" max="12033" width="12.7109375" style="19" customWidth="1"/>
    <col min="12034" max="12034" width="14.140625" style="19" customWidth="1"/>
    <col min="12035" max="12035" width="9.140625" style="19"/>
    <col min="12036" max="12037" width="10.140625" style="19" bestFit="1" customWidth="1"/>
    <col min="12038" max="12039" width="9.28515625" style="19" bestFit="1" customWidth="1"/>
    <col min="12040" max="12046" width="10.140625" style="19" bestFit="1" customWidth="1"/>
    <col min="12047" max="12047" width="9.28515625" style="19" bestFit="1" customWidth="1"/>
    <col min="12048" max="12049" width="10.140625" style="19" bestFit="1" customWidth="1"/>
    <col min="12050" max="12052" width="9.28515625" style="19" bestFit="1" customWidth="1"/>
    <col min="12053" max="12055" width="10.140625" style="19" bestFit="1" customWidth="1"/>
    <col min="12056" max="12056" width="14.140625" style="19" customWidth="1"/>
    <col min="12057" max="12278" width="9.140625" style="19"/>
    <col min="12279" max="12279" width="23.140625" style="19" customWidth="1"/>
    <col min="12280" max="12281" width="9.140625" style="19"/>
    <col min="12282" max="12282" width="13" style="19" customWidth="1"/>
    <col min="12283" max="12283" width="29.28515625" style="19" customWidth="1"/>
    <col min="12284" max="12286" width="9.140625" style="19"/>
    <col min="12287" max="12287" width="14.7109375" style="19" customWidth="1"/>
    <col min="12288" max="12288" width="13.42578125" style="19" customWidth="1"/>
    <col min="12289" max="12289" width="12.7109375" style="19" customWidth="1"/>
    <col min="12290" max="12290" width="14.140625" style="19" customWidth="1"/>
    <col min="12291" max="12291" width="9.140625" style="19"/>
    <col min="12292" max="12293" width="10.140625" style="19" bestFit="1" customWidth="1"/>
    <col min="12294" max="12295" width="9.28515625" style="19" bestFit="1" customWidth="1"/>
    <col min="12296" max="12302" width="10.140625" style="19" bestFit="1" customWidth="1"/>
    <col min="12303" max="12303" width="9.28515625" style="19" bestFit="1" customWidth="1"/>
    <col min="12304" max="12305" width="10.140625" style="19" bestFit="1" customWidth="1"/>
    <col min="12306" max="12308" width="9.28515625" style="19" bestFit="1" customWidth="1"/>
    <col min="12309" max="12311" width="10.140625" style="19" bestFit="1" customWidth="1"/>
    <col min="12312" max="12312" width="14.140625" style="19" customWidth="1"/>
    <col min="12313" max="12534" width="9.140625" style="19"/>
    <col min="12535" max="12535" width="23.140625" style="19" customWidth="1"/>
    <col min="12536" max="12537" width="9.140625" style="19"/>
    <col min="12538" max="12538" width="13" style="19" customWidth="1"/>
    <col min="12539" max="12539" width="29.28515625" style="19" customWidth="1"/>
    <col min="12540" max="12542" width="9.140625" style="19"/>
    <col min="12543" max="12543" width="14.7109375" style="19" customWidth="1"/>
    <col min="12544" max="12544" width="13.42578125" style="19" customWidth="1"/>
    <col min="12545" max="12545" width="12.7109375" style="19" customWidth="1"/>
    <col min="12546" max="12546" width="14.140625" style="19" customWidth="1"/>
    <col min="12547" max="12547" width="9.140625" style="19"/>
    <col min="12548" max="12549" width="10.140625" style="19" bestFit="1" customWidth="1"/>
    <col min="12550" max="12551" width="9.28515625" style="19" bestFit="1" customWidth="1"/>
    <col min="12552" max="12558" width="10.140625" style="19" bestFit="1" customWidth="1"/>
    <col min="12559" max="12559" width="9.28515625" style="19" bestFit="1" customWidth="1"/>
    <col min="12560" max="12561" width="10.140625" style="19" bestFit="1" customWidth="1"/>
    <col min="12562" max="12564" width="9.28515625" style="19" bestFit="1" customWidth="1"/>
    <col min="12565" max="12567" width="10.140625" style="19" bestFit="1" customWidth="1"/>
    <col min="12568" max="12568" width="14.140625" style="19" customWidth="1"/>
    <col min="12569" max="12790" width="9.140625" style="19"/>
    <col min="12791" max="12791" width="23.140625" style="19" customWidth="1"/>
    <col min="12792" max="12793" width="9.140625" style="19"/>
    <col min="12794" max="12794" width="13" style="19" customWidth="1"/>
    <col min="12795" max="12795" width="29.28515625" style="19" customWidth="1"/>
    <col min="12796" max="12798" width="9.140625" style="19"/>
    <col min="12799" max="12799" width="14.7109375" style="19" customWidth="1"/>
    <col min="12800" max="12800" width="13.42578125" style="19" customWidth="1"/>
    <col min="12801" max="12801" width="12.7109375" style="19" customWidth="1"/>
    <col min="12802" max="12802" width="14.140625" style="19" customWidth="1"/>
    <col min="12803" max="12803" width="9.140625" style="19"/>
    <col min="12804" max="12805" width="10.140625" style="19" bestFit="1" customWidth="1"/>
    <col min="12806" max="12807" width="9.28515625" style="19" bestFit="1" customWidth="1"/>
    <col min="12808" max="12814" width="10.140625" style="19" bestFit="1" customWidth="1"/>
    <col min="12815" max="12815" width="9.28515625" style="19" bestFit="1" customWidth="1"/>
    <col min="12816" max="12817" width="10.140625" style="19" bestFit="1" customWidth="1"/>
    <col min="12818" max="12820" width="9.28515625" style="19" bestFit="1" customWidth="1"/>
    <col min="12821" max="12823" width="10.140625" style="19" bestFit="1" customWidth="1"/>
    <col min="12824" max="12824" width="14.140625" style="19" customWidth="1"/>
    <col min="12825" max="13046" width="9.140625" style="19"/>
    <col min="13047" max="13047" width="23.140625" style="19" customWidth="1"/>
    <col min="13048" max="13049" width="9.140625" style="19"/>
    <col min="13050" max="13050" width="13" style="19" customWidth="1"/>
    <col min="13051" max="13051" width="29.28515625" style="19" customWidth="1"/>
    <col min="13052" max="13054" width="9.140625" style="19"/>
    <col min="13055" max="13055" width="14.7109375" style="19" customWidth="1"/>
    <col min="13056" max="13056" width="13.42578125" style="19" customWidth="1"/>
    <col min="13057" max="13057" width="12.7109375" style="19" customWidth="1"/>
    <col min="13058" max="13058" width="14.140625" style="19" customWidth="1"/>
    <col min="13059" max="13059" width="9.140625" style="19"/>
    <col min="13060" max="13061" width="10.140625" style="19" bestFit="1" customWidth="1"/>
    <col min="13062" max="13063" width="9.28515625" style="19" bestFit="1" customWidth="1"/>
    <col min="13064" max="13070" width="10.140625" style="19" bestFit="1" customWidth="1"/>
    <col min="13071" max="13071" width="9.28515625" style="19" bestFit="1" customWidth="1"/>
    <col min="13072" max="13073" width="10.140625" style="19" bestFit="1" customWidth="1"/>
    <col min="13074" max="13076" width="9.28515625" style="19" bestFit="1" customWidth="1"/>
    <col min="13077" max="13079" width="10.140625" style="19" bestFit="1" customWidth="1"/>
    <col min="13080" max="13080" width="14.140625" style="19" customWidth="1"/>
    <col min="13081" max="13302" width="9.140625" style="19"/>
    <col min="13303" max="13303" width="23.140625" style="19" customWidth="1"/>
    <col min="13304" max="13305" width="9.140625" style="19"/>
    <col min="13306" max="13306" width="13" style="19" customWidth="1"/>
    <col min="13307" max="13307" width="29.28515625" style="19" customWidth="1"/>
    <col min="13308" max="13310" width="9.140625" style="19"/>
    <col min="13311" max="13311" width="14.7109375" style="19" customWidth="1"/>
    <col min="13312" max="13312" width="13.42578125" style="19" customWidth="1"/>
    <col min="13313" max="13313" width="12.7109375" style="19" customWidth="1"/>
    <col min="13314" max="13314" width="14.140625" style="19" customWidth="1"/>
    <col min="13315" max="13315" width="9.140625" style="19"/>
    <col min="13316" max="13317" width="10.140625" style="19" bestFit="1" customWidth="1"/>
    <col min="13318" max="13319" width="9.28515625" style="19" bestFit="1" customWidth="1"/>
    <col min="13320" max="13326" width="10.140625" style="19" bestFit="1" customWidth="1"/>
    <col min="13327" max="13327" width="9.28515625" style="19" bestFit="1" customWidth="1"/>
    <col min="13328" max="13329" width="10.140625" style="19" bestFit="1" customWidth="1"/>
    <col min="13330" max="13332" width="9.28515625" style="19" bestFit="1" customWidth="1"/>
    <col min="13333" max="13335" width="10.140625" style="19" bestFit="1" customWidth="1"/>
    <col min="13336" max="13336" width="14.140625" style="19" customWidth="1"/>
    <col min="13337" max="13558" width="9.140625" style="19"/>
    <col min="13559" max="13559" width="23.140625" style="19" customWidth="1"/>
    <col min="13560" max="13561" width="9.140625" style="19"/>
    <col min="13562" max="13562" width="13" style="19" customWidth="1"/>
    <col min="13563" max="13563" width="29.28515625" style="19" customWidth="1"/>
    <col min="13564" max="13566" width="9.140625" style="19"/>
    <col min="13567" max="13567" width="14.7109375" style="19" customWidth="1"/>
    <col min="13568" max="13568" width="13.42578125" style="19" customWidth="1"/>
    <col min="13569" max="13569" width="12.7109375" style="19" customWidth="1"/>
    <col min="13570" max="13570" width="14.140625" style="19" customWidth="1"/>
    <col min="13571" max="13571" width="9.140625" style="19"/>
    <col min="13572" max="13573" width="10.140625" style="19" bestFit="1" customWidth="1"/>
    <col min="13574" max="13575" width="9.28515625" style="19" bestFit="1" customWidth="1"/>
    <col min="13576" max="13582" width="10.140625" style="19" bestFit="1" customWidth="1"/>
    <col min="13583" max="13583" width="9.28515625" style="19" bestFit="1" customWidth="1"/>
    <col min="13584" max="13585" width="10.140625" style="19" bestFit="1" customWidth="1"/>
    <col min="13586" max="13588" width="9.28515625" style="19" bestFit="1" customWidth="1"/>
    <col min="13589" max="13591" width="10.140625" style="19" bestFit="1" customWidth="1"/>
    <col min="13592" max="13592" width="14.140625" style="19" customWidth="1"/>
    <col min="13593" max="13814" width="9.140625" style="19"/>
    <col min="13815" max="13815" width="23.140625" style="19" customWidth="1"/>
    <col min="13816" max="13817" width="9.140625" style="19"/>
    <col min="13818" max="13818" width="13" style="19" customWidth="1"/>
    <col min="13819" max="13819" width="29.28515625" style="19" customWidth="1"/>
    <col min="13820" max="13822" width="9.140625" style="19"/>
    <col min="13823" max="13823" width="14.7109375" style="19" customWidth="1"/>
    <col min="13824" max="13824" width="13.42578125" style="19" customWidth="1"/>
    <col min="13825" max="13825" width="12.7109375" style="19" customWidth="1"/>
    <col min="13826" max="13826" width="14.140625" style="19" customWidth="1"/>
    <col min="13827" max="13827" width="9.140625" style="19"/>
    <col min="13828" max="13829" width="10.140625" style="19" bestFit="1" customWidth="1"/>
    <col min="13830" max="13831" width="9.28515625" style="19" bestFit="1" customWidth="1"/>
    <col min="13832" max="13838" width="10.140625" style="19" bestFit="1" customWidth="1"/>
    <col min="13839" max="13839" width="9.28515625" style="19" bestFit="1" customWidth="1"/>
    <col min="13840" max="13841" width="10.140625" style="19" bestFit="1" customWidth="1"/>
    <col min="13842" max="13844" width="9.28515625" style="19" bestFit="1" customWidth="1"/>
    <col min="13845" max="13847" width="10.140625" style="19" bestFit="1" customWidth="1"/>
    <col min="13848" max="13848" width="14.140625" style="19" customWidth="1"/>
    <col min="13849" max="14070" width="9.140625" style="19"/>
    <col min="14071" max="14071" width="23.140625" style="19" customWidth="1"/>
    <col min="14072" max="14073" width="9.140625" style="19"/>
    <col min="14074" max="14074" width="13" style="19" customWidth="1"/>
    <col min="14075" max="14075" width="29.28515625" style="19" customWidth="1"/>
    <col min="14076" max="14078" width="9.140625" style="19"/>
    <col min="14079" max="14079" width="14.7109375" style="19" customWidth="1"/>
    <col min="14080" max="14080" width="13.42578125" style="19" customWidth="1"/>
    <col min="14081" max="14081" width="12.7109375" style="19" customWidth="1"/>
    <col min="14082" max="14082" width="14.140625" style="19" customWidth="1"/>
    <col min="14083" max="14083" width="9.140625" style="19"/>
    <col min="14084" max="14085" width="10.140625" style="19" bestFit="1" customWidth="1"/>
    <col min="14086" max="14087" width="9.28515625" style="19" bestFit="1" customWidth="1"/>
    <col min="14088" max="14094" width="10.140625" style="19" bestFit="1" customWidth="1"/>
    <col min="14095" max="14095" width="9.28515625" style="19" bestFit="1" customWidth="1"/>
    <col min="14096" max="14097" width="10.140625" style="19" bestFit="1" customWidth="1"/>
    <col min="14098" max="14100" width="9.28515625" style="19" bestFit="1" customWidth="1"/>
    <col min="14101" max="14103" width="10.140625" style="19" bestFit="1" customWidth="1"/>
    <col min="14104" max="14104" width="14.140625" style="19" customWidth="1"/>
    <col min="14105" max="14326" width="9.140625" style="19"/>
    <col min="14327" max="14327" width="23.140625" style="19" customWidth="1"/>
    <col min="14328" max="14329" width="9.140625" style="19"/>
    <col min="14330" max="14330" width="13" style="19" customWidth="1"/>
    <col min="14331" max="14331" width="29.28515625" style="19" customWidth="1"/>
    <col min="14332" max="14334" width="9.140625" style="19"/>
    <col min="14335" max="14335" width="14.7109375" style="19" customWidth="1"/>
    <col min="14336" max="14336" width="13.42578125" style="19" customWidth="1"/>
    <col min="14337" max="14337" width="12.7109375" style="19" customWidth="1"/>
    <col min="14338" max="14338" width="14.140625" style="19" customWidth="1"/>
    <col min="14339" max="14339" width="9.140625" style="19"/>
    <col min="14340" max="14341" width="10.140625" style="19" bestFit="1" customWidth="1"/>
    <col min="14342" max="14343" width="9.28515625" style="19" bestFit="1" customWidth="1"/>
    <col min="14344" max="14350" width="10.140625" style="19" bestFit="1" customWidth="1"/>
    <col min="14351" max="14351" width="9.28515625" style="19" bestFit="1" customWidth="1"/>
    <col min="14352" max="14353" width="10.140625" style="19" bestFit="1" customWidth="1"/>
    <col min="14354" max="14356" width="9.28515625" style="19" bestFit="1" customWidth="1"/>
    <col min="14357" max="14359" width="10.140625" style="19" bestFit="1" customWidth="1"/>
    <col min="14360" max="14360" width="14.140625" style="19" customWidth="1"/>
    <col min="14361" max="14582" width="9.140625" style="19"/>
    <col min="14583" max="14583" width="23.140625" style="19" customWidth="1"/>
    <col min="14584" max="14585" width="9.140625" style="19"/>
    <col min="14586" max="14586" width="13" style="19" customWidth="1"/>
    <col min="14587" max="14587" width="29.28515625" style="19" customWidth="1"/>
    <col min="14588" max="14590" width="9.140625" style="19"/>
    <col min="14591" max="14591" width="14.7109375" style="19" customWidth="1"/>
    <col min="14592" max="14592" width="13.42578125" style="19" customWidth="1"/>
    <col min="14593" max="14593" width="12.7109375" style="19" customWidth="1"/>
    <col min="14594" max="14594" width="14.140625" style="19" customWidth="1"/>
    <col min="14595" max="14595" width="9.140625" style="19"/>
    <col min="14596" max="14597" width="10.140625" style="19" bestFit="1" customWidth="1"/>
    <col min="14598" max="14599" width="9.28515625" style="19" bestFit="1" customWidth="1"/>
    <col min="14600" max="14606" width="10.140625" style="19" bestFit="1" customWidth="1"/>
    <col min="14607" max="14607" width="9.28515625" style="19" bestFit="1" customWidth="1"/>
    <col min="14608" max="14609" width="10.140625" style="19" bestFit="1" customWidth="1"/>
    <col min="14610" max="14612" width="9.28515625" style="19" bestFit="1" customWidth="1"/>
    <col min="14613" max="14615" width="10.140625" style="19" bestFit="1" customWidth="1"/>
    <col min="14616" max="14616" width="14.140625" style="19" customWidth="1"/>
    <col min="14617" max="14838" width="9.140625" style="19"/>
    <col min="14839" max="14839" width="23.140625" style="19" customWidth="1"/>
    <col min="14840" max="14841" width="9.140625" style="19"/>
    <col min="14842" max="14842" width="13" style="19" customWidth="1"/>
    <col min="14843" max="14843" width="29.28515625" style="19" customWidth="1"/>
    <col min="14844" max="14846" width="9.140625" style="19"/>
    <col min="14847" max="14847" width="14.7109375" style="19" customWidth="1"/>
    <col min="14848" max="14848" width="13.42578125" style="19" customWidth="1"/>
    <col min="14849" max="14849" width="12.7109375" style="19" customWidth="1"/>
    <col min="14850" max="14850" width="14.140625" style="19" customWidth="1"/>
    <col min="14851" max="14851" width="9.140625" style="19"/>
    <col min="14852" max="14853" width="10.140625" style="19" bestFit="1" customWidth="1"/>
    <col min="14854" max="14855" width="9.28515625" style="19" bestFit="1" customWidth="1"/>
    <col min="14856" max="14862" width="10.140625" style="19" bestFit="1" customWidth="1"/>
    <col min="14863" max="14863" width="9.28515625" style="19" bestFit="1" customWidth="1"/>
    <col min="14864" max="14865" width="10.140625" style="19" bestFit="1" customWidth="1"/>
    <col min="14866" max="14868" width="9.28515625" style="19" bestFit="1" customWidth="1"/>
    <col min="14869" max="14871" width="10.140625" style="19" bestFit="1" customWidth="1"/>
    <col min="14872" max="14872" width="14.140625" style="19" customWidth="1"/>
    <col min="14873" max="15094" width="9.140625" style="19"/>
    <col min="15095" max="15095" width="23.140625" style="19" customWidth="1"/>
    <col min="15096" max="15097" width="9.140625" style="19"/>
    <col min="15098" max="15098" width="13" style="19" customWidth="1"/>
    <col min="15099" max="15099" width="29.28515625" style="19" customWidth="1"/>
    <col min="15100" max="15102" width="9.140625" style="19"/>
    <col min="15103" max="15103" width="14.7109375" style="19" customWidth="1"/>
    <col min="15104" max="15104" width="13.42578125" style="19" customWidth="1"/>
    <col min="15105" max="15105" width="12.7109375" style="19" customWidth="1"/>
    <col min="15106" max="15106" width="14.140625" style="19" customWidth="1"/>
    <col min="15107" max="15107" width="9.140625" style="19"/>
    <col min="15108" max="15109" width="10.140625" style="19" bestFit="1" customWidth="1"/>
    <col min="15110" max="15111" width="9.28515625" style="19" bestFit="1" customWidth="1"/>
    <col min="15112" max="15118" width="10.140625" style="19" bestFit="1" customWidth="1"/>
    <col min="15119" max="15119" width="9.28515625" style="19" bestFit="1" customWidth="1"/>
    <col min="15120" max="15121" width="10.140625" style="19" bestFit="1" customWidth="1"/>
    <col min="15122" max="15124" width="9.28515625" style="19" bestFit="1" customWidth="1"/>
    <col min="15125" max="15127" width="10.140625" style="19" bestFit="1" customWidth="1"/>
    <col min="15128" max="15128" width="14.140625" style="19" customWidth="1"/>
    <col min="15129" max="15350" width="9.140625" style="19"/>
    <col min="15351" max="15351" width="23.140625" style="19" customWidth="1"/>
    <col min="15352" max="15353" width="9.140625" style="19"/>
    <col min="15354" max="15354" width="13" style="19" customWidth="1"/>
    <col min="15355" max="15355" width="29.28515625" style="19" customWidth="1"/>
    <col min="15356" max="15358" width="9.140625" style="19"/>
    <col min="15359" max="15359" width="14.7109375" style="19" customWidth="1"/>
    <col min="15360" max="15360" width="13.42578125" style="19" customWidth="1"/>
    <col min="15361" max="15361" width="12.7109375" style="19" customWidth="1"/>
    <col min="15362" max="15362" width="14.140625" style="19" customWidth="1"/>
    <col min="15363" max="15363" width="9.140625" style="19"/>
    <col min="15364" max="15365" width="10.140625" style="19" bestFit="1" customWidth="1"/>
    <col min="15366" max="15367" width="9.28515625" style="19" bestFit="1" customWidth="1"/>
    <col min="15368" max="15374" width="10.140625" style="19" bestFit="1" customWidth="1"/>
    <col min="15375" max="15375" width="9.28515625" style="19" bestFit="1" customWidth="1"/>
    <col min="15376" max="15377" width="10.140625" style="19" bestFit="1" customWidth="1"/>
    <col min="15378" max="15380" width="9.28515625" style="19" bestFit="1" customWidth="1"/>
    <col min="15381" max="15383" width="10.140625" style="19" bestFit="1" customWidth="1"/>
    <col min="15384" max="15384" width="14.140625" style="19" customWidth="1"/>
    <col min="15385" max="15606" width="9.140625" style="19"/>
    <col min="15607" max="15607" width="23.140625" style="19" customWidth="1"/>
    <col min="15608" max="15609" width="9.140625" style="19"/>
    <col min="15610" max="15610" width="13" style="19" customWidth="1"/>
    <col min="15611" max="15611" width="29.28515625" style="19" customWidth="1"/>
    <col min="15612" max="15614" width="9.140625" style="19"/>
    <col min="15615" max="15615" width="14.7109375" style="19" customWidth="1"/>
    <col min="15616" max="15616" width="13.42578125" style="19" customWidth="1"/>
    <col min="15617" max="15617" width="12.7109375" style="19" customWidth="1"/>
    <col min="15618" max="15618" width="14.140625" style="19" customWidth="1"/>
    <col min="15619" max="15619" width="9.140625" style="19"/>
    <col min="15620" max="15621" width="10.140625" style="19" bestFit="1" customWidth="1"/>
    <col min="15622" max="15623" width="9.28515625" style="19" bestFit="1" customWidth="1"/>
    <col min="15624" max="15630" width="10.140625" style="19" bestFit="1" customWidth="1"/>
    <col min="15631" max="15631" width="9.28515625" style="19" bestFit="1" customWidth="1"/>
    <col min="15632" max="15633" width="10.140625" style="19" bestFit="1" customWidth="1"/>
    <col min="15634" max="15636" width="9.28515625" style="19" bestFit="1" customWidth="1"/>
    <col min="15637" max="15639" width="10.140625" style="19" bestFit="1" customWidth="1"/>
    <col min="15640" max="15640" width="14.140625" style="19" customWidth="1"/>
    <col min="15641" max="15862" width="9.140625" style="19"/>
    <col min="15863" max="15863" width="23.140625" style="19" customWidth="1"/>
    <col min="15864" max="15865" width="9.140625" style="19"/>
    <col min="15866" max="15866" width="13" style="19" customWidth="1"/>
    <col min="15867" max="15867" width="29.28515625" style="19" customWidth="1"/>
    <col min="15868" max="15870" width="9.140625" style="19"/>
    <col min="15871" max="15871" width="14.7109375" style="19" customWidth="1"/>
    <col min="15872" max="15872" width="13.42578125" style="19" customWidth="1"/>
    <col min="15873" max="15873" width="12.7109375" style="19" customWidth="1"/>
    <col min="15874" max="15874" width="14.140625" style="19" customWidth="1"/>
    <col min="15875" max="15875" width="9.140625" style="19"/>
    <col min="15876" max="15877" width="10.140625" style="19" bestFit="1" customWidth="1"/>
    <col min="15878" max="15879" width="9.28515625" style="19" bestFit="1" customWidth="1"/>
    <col min="15880" max="15886" width="10.140625" style="19" bestFit="1" customWidth="1"/>
    <col min="15887" max="15887" width="9.28515625" style="19" bestFit="1" customWidth="1"/>
    <col min="15888" max="15889" width="10.140625" style="19" bestFit="1" customWidth="1"/>
    <col min="15890" max="15892" width="9.28515625" style="19" bestFit="1" customWidth="1"/>
    <col min="15893" max="15895" width="10.140625" style="19" bestFit="1" customWidth="1"/>
    <col min="15896" max="15896" width="14.140625" style="19" customWidth="1"/>
    <col min="15897" max="16118" width="9.140625" style="19"/>
    <col min="16119" max="16119" width="23.140625" style="19" customWidth="1"/>
    <col min="16120" max="16121" width="9.140625" style="19"/>
    <col min="16122" max="16122" width="13" style="19" customWidth="1"/>
    <col min="16123" max="16123" width="29.28515625" style="19" customWidth="1"/>
    <col min="16124" max="16126" width="9.140625" style="19"/>
    <col min="16127" max="16127" width="14.7109375" style="19" customWidth="1"/>
    <col min="16128" max="16128" width="13.42578125" style="19" customWidth="1"/>
    <col min="16129" max="16129" width="12.7109375" style="19" customWidth="1"/>
    <col min="16130" max="16130" width="14.140625" style="19" customWidth="1"/>
    <col min="16131" max="16131" width="9.140625" style="19"/>
    <col min="16132" max="16133" width="10.140625" style="19" bestFit="1" customWidth="1"/>
    <col min="16134" max="16135" width="9.28515625" style="19" bestFit="1" customWidth="1"/>
    <col min="16136" max="16142" width="10.140625" style="19" bestFit="1" customWidth="1"/>
    <col min="16143" max="16143" width="9.28515625" style="19" bestFit="1" customWidth="1"/>
    <col min="16144" max="16145" width="10.140625" style="19" bestFit="1" customWidth="1"/>
    <col min="16146" max="16148" width="9.28515625" style="19" bestFit="1" customWidth="1"/>
    <col min="16149" max="16151" width="10.140625" style="19" bestFit="1" customWidth="1"/>
    <col min="16152" max="16152" width="14.140625" style="19" customWidth="1"/>
    <col min="16153" max="16384" width="9.140625" style="19"/>
  </cols>
  <sheetData>
    <row r="1" spans="1:26" s="2" customFormat="1" ht="48.75" thickTop="1" thickBot="1" x14ac:dyDescent="0.3">
      <c r="A1" s="706" t="s">
        <v>99</v>
      </c>
      <c r="B1" s="707" t="s">
        <v>199</v>
      </c>
      <c r="C1" s="226" t="s">
        <v>0</v>
      </c>
      <c r="D1" s="227" t="s">
        <v>1</v>
      </c>
      <c r="E1" s="708" t="s">
        <v>2</v>
      </c>
      <c r="F1" s="228" t="s">
        <v>3</v>
      </c>
      <c r="G1" s="227" t="s">
        <v>4</v>
      </c>
      <c r="H1" s="229" t="s">
        <v>269</v>
      </c>
      <c r="I1" s="709" t="s">
        <v>151</v>
      </c>
      <c r="J1" s="306" t="s">
        <v>7</v>
      </c>
      <c r="K1" s="306" t="s">
        <v>8</v>
      </c>
      <c r="L1" s="306" t="s">
        <v>9</v>
      </c>
      <c r="M1" s="306" t="s">
        <v>10</v>
      </c>
      <c r="N1" s="306" t="s">
        <v>11</v>
      </c>
      <c r="O1" s="306" t="s">
        <v>12</v>
      </c>
      <c r="P1" s="306" t="s">
        <v>13</v>
      </c>
      <c r="Q1" s="306" t="s">
        <v>14</v>
      </c>
      <c r="R1" s="306" t="s">
        <v>15</v>
      </c>
      <c r="S1" s="306" t="s">
        <v>16</v>
      </c>
      <c r="T1" s="306" t="s">
        <v>66</v>
      </c>
      <c r="U1" s="306" t="s">
        <v>17</v>
      </c>
      <c r="V1" s="489" t="s">
        <v>18</v>
      </c>
      <c r="W1" s="306" t="s">
        <v>67</v>
      </c>
      <c r="X1" s="306" t="s">
        <v>19</v>
      </c>
      <c r="Y1" s="306" t="s">
        <v>174</v>
      </c>
      <c r="Z1" s="306" t="s">
        <v>175</v>
      </c>
    </row>
    <row r="2" spans="1:26" s="2" customFormat="1" ht="16.5" thickTop="1" x14ac:dyDescent="0.25">
      <c r="A2" s="37"/>
      <c r="B2" s="710"/>
      <c r="C2" s="711"/>
      <c r="D2" s="38"/>
      <c r="E2" s="38"/>
      <c r="F2" s="39"/>
      <c r="G2" s="40"/>
      <c r="H2" s="41"/>
      <c r="I2" s="42"/>
      <c r="J2" s="42"/>
      <c r="K2" s="712"/>
      <c r="L2" s="713"/>
      <c r="M2" s="42"/>
      <c r="N2" s="714"/>
      <c r="O2" s="715"/>
      <c r="P2" s="135"/>
      <c r="Q2" s="664"/>
      <c r="R2" s="134"/>
      <c r="S2" s="134"/>
      <c r="T2" s="134"/>
      <c r="U2" s="135"/>
      <c r="V2" s="43"/>
      <c r="W2" s="134"/>
      <c r="X2" s="134"/>
      <c r="Y2" s="134"/>
      <c r="Z2" s="135"/>
    </row>
    <row r="3" spans="1:26" s="2" customFormat="1" ht="28.5" customHeight="1" x14ac:dyDescent="0.25">
      <c r="A3" s="91" t="s">
        <v>162</v>
      </c>
      <c r="B3" s="716" t="s">
        <v>200</v>
      </c>
      <c r="C3" s="10">
        <v>2022</v>
      </c>
      <c r="D3" s="3" t="s">
        <v>6</v>
      </c>
      <c r="E3" s="3">
        <v>7</v>
      </c>
      <c r="F3" s="101" t="s">
        <v>20</v>
      </c>
      <c r="G3" s="3">
        <v>124222</v>
      </c>
      <c r="H3" s="3" t="s">
        <v>266</v>
      </c>
      <c r="I3" s="5"/>
      <c r="J3" s="115"/>
      <c r="K3" s="115"/>
      <c r="L3" s="492"/>
      <c r="M3" s="717"/>
      <c r="N3" s="717"/>
      <c r="O3" s="718"/>
      <c r="P3" s="136">
        <v>260000</v>
      </c>
      <c r="Q3" s="120"/>
      <c r="R3" s="1"/>
      <c r="S3" s="1"/>
      <c r="T3" s="1"/>
      <c r="U3" s="136"/>
      <c r="V3" s="29"/>
      <c r="W3" s="1">
        <v>290000</v>
      </c>
      <c r="X3" s="1"/>
      <c r="Y3" s="1"/>
      <c r="Z3" s="136"/>
    </row>
    <row r="4" spans="1:26" s="2" customFormat="1" x14ac:dyDescent="0.25">
      <c r="A4" s="91" t="s">
        <v>21</v>
      </c>
      <c r="B4" s="716"/>
      <c r="C4" s="10"/>
      <c r="D4" s="3"/>
      <c r="E4" s="3"/>
      <c r="F4" s="4"/>
      <c r="G4" s="3"/>
      <c r="H4" s="3"/>
      <c r="I4" s="1"/>
      <c r="J4" s="116"/>
      <c r="K4" s="116"/>
      <c r="L4" s="120"/>
      <c r="M4" s="5"/>
      <c r="N4" s="5"/>
      <c r="O4" s="718"/>
      <c r="P4" s="136"/>
      <c r="Q4" s="120"/>
      <c r="R4" s="1"/>
      <c r="S4" s="1"/>
      <c r="T4" s="1"/>
      <c r="U4" s="136"/>
      <c r="V4" s="29"/>
      <c r="W4" s="1"/>
      <c r="X4" s="1"/>
      <c r="Y4" s="1"/>
      <c r="Z4" s="136"/>
    </row>
    <row r="5" spans="1:26" s="2" customFormat="1" ht="29.25" customHeight="1" x14ac:dyDescent="0.25">
      <c r="A5" s="91" t="s">
        <v>163</v>
      </c>
      <c r="B5" s="716" t="s">
        <v>201</v>
      </c>
      <c r="C5" s="10">
        <v>2020</v>
      </c>
      <c r="D5" s="3" t="s">
        <v>88</v>
      </c>
      <c r="E5" s="3">
        <v>7</v>
      </c>
      <c r="F5" s="101" t="s">
        <v>22</v>
      </c>
      <c r="G5" s="3">
        <v>172530</v>
      </c>
      <c r="H5" s="3" t="s">
        <v>267</v>
      </c>
      <c r="I5" s="5"/>
      <c r="J5" s="116">
        <v>26920</v>
      </c>
      <c r="K5" s="117">
        <v>26920</v>
      </c>
      <c r="L5" s="362">
        <v>1920.4</v>
      </c>
      <c r="M5" s="5"/>
      <c r="N5" s="5">
        <v>250000</v>
      </c>
      <c r="O5" s="718"/>
      <c r="P5" s="136"/>
      <c r="Q5" s="120"/>
      <c r="R5" s="1"/>
      <c r="S5" s="1"/>
      <c r="T5" s="1"/>
      <c r="U5" s="136">
        <v>285000</v>
      </c>
      <c r="V5" s="29"/>
      <c r="W5" s="1"/>
      <c r="X5" s="1"/>
      <c r="Y5" s="1"/>
      <c r="Z5" s="136"/>
    </row>
    <row r="6" spans="1:26" s="2" customFormat="1" x14ac:dyDescent="0.25">
      <c r="A6" s="91"/>
      <c r="B6" s="716"/>
      <c r="C6" s="10"/>
      <c r="D6" s="3"/>
      <c r="E6" s="3"/>
      <c r="F6" s="4"/>
      <c r="G6" s="3"/>
      <c r="H6" s="3" t="s">
        <v>268</v>
      </c>
      <c r="I6" s="5"/>
      <c r="J6" s="116">
        <v>1543</v>
      </c>
      <c r="K6" s="117">
        <v>1030</v>
      </c>
      <c r="L6" s="362">
        <v>36.68</v>
      </c>
      <c r="M6" s="5"/>
      <c r="N6" s="5"/>
      <c r="O6" s="718"/>
      <c r="P6" s="136"/>
      <c r="Q6" s="120"/>
      <c r="R6" s="1"/>
      <c r="S6" s="1"/>
      <c r="T6" s="1"/>
      <c r="U6" s="136"/>
      <c r="V6" s="29"/>
      <c r="W6" s="1"/>
      <c r="X6" s="1"/>
      <c r="Y6" s="1"/>
      <c r="Z6" s="136"/>
    </row>
    <row r="7" spans="1:26" s="2" customFormat="1" ht="29.25" customHeight="1" x14ac:dyDescent="0.25">
      <c r="A7" s="91" t="s">
        <v>164</v>
      </c>
      <c r="B7" s="716" t="s">
        <v>200</v>
      </c>
      <c r="C7" s="10">
        <v>2023</v>
      </c>
      <c r="D7" s="3" t="s">
        <v>7</v>
      </c>
      <c r="E7" s="3">
        <v>7</v>
      </c>
      <c r="F7" s="101" t="s">
        <v>20</v>
      </c>
      <c r="G7" s="3">
        <v>132612</v>
      </c>
      <c r="H7" s="3" t="s">
        <v>255</v>
      </c>
      <c r="I7" s="5"/>
      <c r="J7" s="117">
        <v>230338</v>
      </c>
      <c r="K7" s="115"/>
      <c r="L7" s="492"/>
      <c r="M7" s="6"/>
      <c r="N7" s="6"/>
      <c r="O7" s="718"/>
      <c r="P7" s="136"/>
      <c r="Q7" s="120">
        <v>265000</v>
      </c>
      <c r="R7" s="1"/>
      <c r="S7" s="1"/>
      <c r="T7" s="1"/>
      <c r="U7" s="136"/>
      <c r="V7" s="29"/>
      <c r="W7" s="1"/>
      <c r="X7" s="1">
        <v>295000</v>
      </c>
      <c r="Y7" s="1"/>
      <c r="Z7" s="136"/>
    </row>
    <row r="8" spans="1:26" s="2" customFormat="1" x14ac:dyDescent="0.25">
      <c r="A8" s="91" t="s">
        <v>21</v>
      </c>
      <c r="B8" s="716"/>
      <c r="C8" s="10"/>
      <c r="D8" s="3"/>
      <c r="E8" s="3"/>
      <c r="F8" s="4"/>
      <c r="G8" s="3"/>
      <c r="H8" s="3"/>
      <c r="I8" s="1"/>
      <c r="J8" s="116"/>
      <c r="K8" s="116"/>
      <c r="L8" s="120"/>
      <c r="M8" s="1"/>
      <c r="N8" s="1"/>
      <c r="O8" s="718"/>
      <c r="P8" s="136"/>
      <c r="Q8" s="120"/>
      <c r="R8" s="1"/>
      <c r="S8" s="1"/>
      <c r="T8" s="1"/>
      <c r="U8" s="136"/>
      <c r="V8" s="29"/>
      <c r="W8" s="1"/>
      <c r="X8" s="1"/>
      <c r="Y8" s="1"/>
      <c r="Z8" s="136"/>
    </row>
    <row r="9" spans="1:26" s="2" customFormat="1" ht="29.25" customHeight="1" x14ac:dyDescent="0.25">
      <c r="A9" s="92" t="s">
        <v>165</v>
      </c>
      <c r="B9" s="144" t="s">
        <v>202</v>
      </c>
      <c r="C9" s="8">
        <v>2019</v>
      </c>
      <c r="D9" s="9" t="s">
        <v>50</v>
      </c>
      <c r="E9" s="9">
        <v>7</v>
      </c>
      <c r="F9" s="101" t="s">
        <v>189</v>
      </c>
      <c r="G9" s="3">
        <v>133405</v>
      </c>
      <c r="H9" s="3" t="s">
        <v>267</v>
      </c>
      <c r="I9" s="5"/>
      <c r="J9" s="116">
        <v>26500</v>
      </c>
      <c r="K9" s="117">
        <v>24000</v>
      </c>
      <c r="L9" s="362"/>
      <c r="M9" s="5">
        <v>245000</v>
      </c>
      <c r="N9" s="6"/>
      <c r="O9" s="718"/>
      <c r="P9" s="136"/>
      <c r="Q9" s="120"/>
      <c r="R9" s="1"/>
      <c r="S9" s="1"/>
      <c r="T9" s="1">
        <v>280000</v>
      </c>
      <c r="U9" s="136"/>
      <c r="V9" s="29"/>
      <c r="W9" s="1"/>
      <c r="X9" s="1"/>
      <c r="Y9" s="1"/>
      <c r="Z9" s="136"/>
    </row>
    <row r="10" spans="1:26" s="2" customFormat="1" x14ac:dyDescent="0.25">
      <c r="A10" s="93"/>
      <c r="B10" s="145"/>
      <c r="C10" s="8"/>
      <c r="D10" s="9"/>
      <c r="E10" s="9"/>
      <c r="F10" s="4"/>
      <c r="G10" s="3"/>
      <c r="H10" s="3" t="s">
        <v>268</v>
      </c>
      <c r="I10" s="5"/>
      <c r="J10" s="116">
        <v>929</v>
      </c>
      <c r="K10" s="117">
        <v>442</v>
      </c>
      <c r="L10" s="362"/>
      <c r="M10" s="5"/>
      <c r="N10" s="5"/>
      <c r="O10" s="718"/>
      <c r="P10" s="136"/>
      <c r="Q10" s="120"/>
      <c r="R10" s="1"/>
      <c r="S10" s="1"/>
      <c r="T10" s="1"/>
      <c r="U10" s="136"/>
      <c r="V10" s="29"/>
      <c r="W10" s="1"/>
      <c r="X10" s="1"/>
      <c r="Y10" s="1"/>
      <c r="Z10" s="136"/>
    </row>
    <row r="11" spans="1:26" s="2" customFormat="1" ht="29.25" customHeight="1" x14ac:dyDescent="0.25">
      <c r="A11" s="93" t="s">
        <v>177</v>
      </c>
      <c r="B11" s="145" t="s">
        <v>203</v>
      </c>
      <c r="C11" s="8">
        <v>2019</v>
      </c>
      <c r="D11" s="9" t="s">
        <v>50</v>
      </c>
      <c r="E11" s="9">
        <v>7</v>
      </c>
      <c r="F11" s="101" t="s">
        <v>26</v>
      </c>
      <c r="G11" s="3">
        <v>68696</v>
      </c>
      <c r="H11" s="3" t="s">
        <v>251</v>
      </c>
      <c r="I11" s="5"/>
      <c r="J11" s="117"/>
      <c r="K11" s="117"/>
      <c r="L11" s="362"/>
      <c r="M11" s="5">
        <v>87000</v>
      </c>
      <c r="N11" s="5"/>
      <c r="O11" s="718" t="s">
        <v>21</v>
      </c>
      <c r="P11" s="136"/>
      <c r="Q11" s="120"/>
      <c r="R11" s="1"/>
      <c r="S11" s="1"/>
      <c r="T11" s="1">
        <v>104500</v>
      </c>
      <c r="U11" s="136"/>
      <c r="V11" s="29"/>
      <c r="W11" s="1"/>
      <c r="X11" s="1"/>
      <c r="Y11" s="1"/>
      <c r="Z11" s="136"/>
    </row>
    <row r="12" spans="1:26" s="2" customFormat="1" x14ac:dyDescent="0.25">
      <c r="A12" s="93"/>
      <c r="B12" s="145"/>
      <c r="C12" s="8"/>
      <c r="D12" s="9"/>
      <c r="E12" s="9"/>
      <c r="F12" s="4"/>
      <c r="G12" s="3"/>
      <c r="H12" s="3"/>
      <c r="I12" s="5"/>
      <c r="J12" s="117"/>
      <c r="K12" s="117"/>
      <c r="L12" s="362"/>
      <c r="M12" s="5"/>
      <c r="N12" s="5"/>
      <c r="O12" s="718"/>
      <c r="P12" s="136"/>
      <c r="Q12" s="120"/>
      <c r="R12" s="1"/>
      <c r="S12" s="1"/>
      <c r="T12" s="1"/>
      <c r="U12" s="136"/>
      <c r="V12" s="29"/>
      <c r="W12" s="1"/>
      <c r="X12" s="1"/>
      <c r="Y12" s="1"/>
      <c r="Z12" s="136"/>
    </row>
    <row r="13" spans="1:26" s="2" customFormat="1" ht="29.25" customHeight="1" x14ac:dyDescent="0.25">
      <c r="A13" s="91" t="s">
        <v>176</v>
      </c>
      <c r="B13" s="716" t="s">
        <v>204</v>
      </c>
      <c r="C13" s="10">
        <v>2021</v>
      </c>
      <c r="D13" s="3" t="s">
        <v>36</v>
      </c>
      <c r="E13" s="3">
        <v>7</v>
      </c>
      <c r="F13" s="101" t="s">
        <v>23</v>
      </c>
      <c r="G13" s="3">
        <v>46280</v>
      </c>
      <c r="H13" s="3" t="s">
        <v>251</v>
      </c>
      <c r="I13" s="5"/>
      <c r="J13" s="117"/>
      <c r="K13" s="117"/>
      <c r="L13" s="362"/>
      <c r="M13" s="5"/>
      <c r="N13" s="5"/>
      <c r="O13" s="718"/>
      <c r="P13" s="136">
        <v>94500</v>
      </c>
      <c r="Q13" s="120"/>
      <c r="R13" s="1"/>
      <c r="S13" s="1"/>
      <c r="T13" s="1"/>
      <c r="U13" s="136"/>
      <c r="V13" s="29"/>
      <c r="W13" s="1">
        <v>112000</v>
      </c>
      <c r="X13" s="1"/>
      <c r="Y13" s="1"/>
      <c r="Z13" s="136"/>
    </row>
    <row r="14" spans="1:26" s="2" customFormat="1" x14ac:dyDescent="0.25">
      <c r="A14" s="93" t="s">
        <v>21</v>
      </c>
      <c r="B14" s="145"/>
      <c r="C14" s="8"/>
      <c r="D14" s="9"/>
      <c r="E14" s="9"/>
      <c r="F14" s="4"/>
      <c r="G14" s="3"/>
      <c r="H14" s="3"/>
      <c r="I14" s="5"/>
      <c r="J14" s="116"/>
      <c r="K14" s="117"/>
      <c r="L14" s="362"/>
      <c r="M14" s="5"/>
      <c r="N14" s="5"/>
      <c r="O14" s="718"/>
      <c r="P14" s="136"/>
      <c r="Q14" s="120"/>
      <c r="R14" s="1"/>
      <c r="S14" s="1"/>
      <c r="T14" s="1"/>
      <c r="U14" s="136"/>
      <c r="V14" s="29"/>
      <c r="W14" s="1"/>
      <c r="X14" s="1"/>
      <c r="Y14" s="1"/>
      <c r="Z14" s="136"/>
    </row>
    <row r="15" spans="1:26" s="2" customFormat="1" ht="29.25" customHeight="1" x14ac:dyDescent="0.25">
      <c r="A15" s="719" t="s">
        <v>24</v>
      </c>
      <c r="B15" s="720" t="s">
        <v>205</v>
      </c>
      <c r="C15" s="10">
        <v>2017</v>
      </c>
      <c r="D15" s="3" t="s">
        <v>76</v>
      </c>
      <c r="E15" s="3">
        <v>7</v>
      </c>
      <c r="F15" s="101" t="s">
        <v>25</v>
      </c>
      <c r="G15" s="3">
        <v>56280</v>
      </c>
      <c r="H15" s="3" t="s">
        <v>252</v>
      </c>
      <c r="I15" s="5"/>
      <c r="J15" s="116"/>
      <c r="K15" s="117">
        <v>77820</v>
      </c>
      <c r="L15" s="362"/>
      <c r="M15" s="5"/>
      <c r="N15" s="5"/>
      <c r="O15" s="718"/>
      <c r="P15" s="136"/>
      <c r="Q15" s="120"/>
      <c r="R15" s="1">
        <v>99500</v>
      </c>
      <c r="S15" s="1"/>
      <c r="T15" s="1"/>
      <c r="U15" s="136" t="s">
        <v>21</v>
      </c>
      <c r="V15" s="29"/>
      <c r="W15" s="1"/>
      <c r="X15" s="1"/>
      <c r="Y15" s="1">
        <v>122000</v>
      </c>
      <c r="Z15" s="136"/>
    </row>
    <row r="16" spans="1:26" s="2" customFormat="1" x14ac:dyDescent="0.25">
      <c r="A16" s="91"/>
      <c r="B16" s="716"/>
      <c r="C16" s="10"/>
      <c r="D16" s="3"/>
      <c r="E16" s="3"/>
      <c r="F16" s="4"/>
      <c r="G16" s="3"/>
      <c r="H16" s="3"/>
      <c r="I16" s="5"/>
      <c r="J16" s="116"/>
      <c r="K16" s="117"/>
      <c r="L16" s="120"/>
      <c r="M16" s="5"/>
      <c r="N16" s="5"/>
      <c r="O16" s="718"/>
      <c r="P16" s="136"/>
      <c r="Q16" s="120"/>
      <c r="R16" s="1"/>
      <c r="S16" s="1"/>
      <c r="T16" s="1"/>
      <c r="U16" s="136"/>
      <c r="V16" s="29"/>
      <c r="W16" s="1"/>
      <c r="X16" s="1"/>
      <c r="Y16" s="1"/>
      <c r="Z16" s="136"/>
    </row>
    <row r="17" spans="1:26" s="2" customFormat="1" ht="29.25" customHeight="1" x14ac:dyDescent="0.25">
      <c r="A17" s="91" t="s">
        <v>191</v>
      </c>
      <c r="B17" s="716" t="s">
        <v>207</v>
      </c>
      <c r="C17" s="10">
        <v>2017</v>
      </c>
      <c r="D17" s="3" t="s">
        <v>50</v>
      </c>
      <c r="E17" s="3">
        <v>12</v>
      </c>
      <c r="F17" s="101" t="s">
        <v>182</v>
      </c>
      <c r="G17" s="3">
        <v>308344</v>
      </c>
      <c r="H17" s="3" t="s">
        <v>267</v>
      </c>
      <c r="I17" s="5"/>
      <c r="J17" s="117">
        <v>30000</v>
      </c>
      <c r="K17" s="117">
        <v>30000</v>
      </c>
      <c r="L17" s="362"/>
      <c r="M17" s="5"/>
      <c r="N17" s="5"/>
      <c r="O17" s="718"/>
      <c r="P17" s="136">
        <v>500000</v>
      </c>
      <c r="Q17" s="120"/>
      <c r="R17" s="1"/>
      <c r="S17" s="1"/>
      <c r="T17" s="1"/>
      <c r="U17" s="136"/>
      <c r="V17" s="29"/>
      <c r="W17" s="1"/>
      <c r="X17" s="1"/>
      <c r="Y17" s="1"/>
      <c r="Z17" s="136"/>
    </row>
    <row r="18" spans="1:26" s="2" customFormat="1" ht="13.5" customHeight="1" x14ac:dyDescent="0.25">
      <c r="A18" s="93"/>
      <c r="B18" s="145"/>
      <c r="C18" s="8"/>
      <c r="D18" s="9"/>
      <c r="E18" s="9"/>
      <c r="F18" s="4"/>
      <c r="G18" s="3"/>
      <c r="H18" s="3" t="s">
        <v>268</v>
      </c>
      <c r="I18" s="5"/>
      <c r="J18" s="117">
        <v>1104</v>
      </c>
      <c r="K18" s="117">
        <v>553</v>
      </c>
      <c r="L18" s="362"/>
      <c r="M18" s="5"/>
      <c r="N18" s="5"/>
      <c r="O18" s="718"/>
      <c r="P18" s="136"/>
      <c r="Q18" s="120"/>
      <c r="R18" s="1"/>
      <c r="S18" s="1"/>
      <c r="T18" s="1"/>
      <c r="U18" s="136"/>
      <c r="V18" s="29"/>
      <c r="W18" s="1"/>
      <c r="X18" s="1"/>
      <c r="Y18" s="1"/>
      <c r="Z18" s="136"/>
    </row>
    <row r="19" spans="1:26" s="2" customFormat="1" ht="29.25" customHeight="1" x14ac:dyDescent="0.25">
      <c r="A19" s="91" t="s">
        <v>192</v>
      </c>
      <c r="B19" s="716" t="s">
        <v>206</v>
      </c>
      <c r="C19" s="10">
        <v>2023</v>
      </c>
      <c r="D19" s="3" t="s">
        <v>7</v>
      </c>
      <c r="E19" s="3">
        <v>10</v>
      </c>
      <c r="F19" s="101" t="s">
        <v>183</v>
      </c>
      <c r="G19" s="3">
        <v>112821</v>
      </c>
      <c r="H19" s="3" t="s">
        <v>83</v>
      </c>
      <c r="I19" s="5"/>
      <c r="J19" s="117">
        <v>181744</v>
      </c>
      <c r="K19" s="115"/>
      <c r="L19" s="492"/>
      <c r="M19" s="6"/>
      <c r="N19" s="6"/>
      <c r="O19" s="718"/>
      <c r="P19" s="136"/>
      <c r="Q19" s="120"/>
      <c r="R19" s="1"/>
      <c r="S19" s="1"/>
      <c r="T19" s="1">
        <v>230000</v>
      </c>
      <c r="U19" s="136"/>
      <c r="V19" s="29"/>
      <c r="W19" s="1"/>
      <c r="X19" s="1"/>
      <c r="Y19" s="1"/>
      <c r="Z19" s="136"/>
    </row>
    <row r="20" spans="1:26" s="2" customFormat="1" x14ac:dyDescent="0.25">
      <c r="A20" s="93"/>
      <c r="B20" s="145"/>
      <c r="C20" s="8"/>
      <c r="D20" s="9"/>
      <c r="E20" s="9"/>
      <c r="F20" s="4"/>
      <c r="G20" s="3"/>
      <c r="H20" s="3"/>
      <c r="I20" s="5"/>
      <c r="J20" s="117"/>
      <c r="K20" s="117"/>
      <c r="L20" s="362"/>
      <c r="M20" s="5"/>
      <c r="N20" s="5"/>
      <c r="O20" s="718"/>
      <c r="P20" s="136"/>
      <c r="Q20" s="120"/>
      <c r="R20" s="1"/>
      <c r="S20" s="1"/>
      <c r="T20" s="1"/>
      <c r="U20" s="136"/>
      <c r="V20" s="29"/>
      <c r="W20" s="1"/>
      <c r="X20" s="1"/>
      <c r="Y20" s="1"/>
      <c r="Z20" s="136"/>
    </row>
    <row r="21" spans="1:26" s="2" customFormat="1" ht="29.25" customHeight="1" x14ac:dyDescent="0.25">
      <c r="A21" s="91" t="s">
        <v>193</v>
      </c>
      <c r="B21" s="716"/>
      <c r="C21" s="10">
        <v>2023</v>
      </c>
      <c r="D21" s="3" t="s">
        <v>7</v>
      </c>
      <c r="E21" s="3">
        <v>15</v>
      </c>
      <c r="F21" s="101" t="s">
        <v>190</v>
      </c>
      <c r="G21" s="3">
        <v>263924</v>
      </c>
      <c r="H21" s="3" t="s">
        <v>251</v>
      </c>
      <c r="I21" s="5"/>
      <c r="J21" s="117">
        <v>263924</v>
      </c>
      <c r="K21" s="115"/>
      <c r="L21" s="492"/>
      <c r="M21" s="6"/>
      <c r="N21" s="6"/>
      <c r="O21" s="718"/>
      <c r="P21" s="136"/>
      <c r="Q21" s="120"/>
      <c r="R21" s="1"/>
      <c r="S21" s="1"/>
      <c r="T21" s="1"/>
      <c r="U21" s="136"/>
      <c r="V21" s="29"/>
      <c r="W21" s="1"/>
      <c r="X21" s="1"/>
      <c r="Y21" s="1">
        <v>485000</v>
      </c>
      <c r="Z21" s="136"/>
    </row>
    <row r="22" spans="1:26" s="2" customFormat="1" x14ac:dyDescent="0.25">
      <c r="A22" s="93"/>
      <c r="B22" s="145"/>
      <c r="C22" s="8"/>
      <c r="D22" s="9"/>
      <c r="E22" s="9"/>
      <c r="F22" s="4"/>
      <c r="G22" s="3"/>
      <c r="H22" s="3" t="s">
        <v>21</v>
      </c>
      <c r="I22" s="5"/>
      <c r="J22" s="117"/>
      <c r="K22" s="482"/>
      <c r="L22" s="362"/>
      <c r="M22" s="5"/>
      <c r="N22" s="5"/>
      <c r="O22" s="718"/>
      <c r="P22" s="136"/>
      <c r="Q22" s="120"/>
      <c r="R22" s="1"/>
      <c r="S22" s="1"/>
      <c r="T22" s="1"/>
      <c r="U22" s="136"/>
      <c r="V22" s="29"/>
      <c r="W22" s="1"/>
      <c r="X22" s="1"/>
      <c r="Y22" s="1"/>
      <c r="Z22" s="136"/>
    </row>
    <row r="23" spans="1:26" s="2" customFormat="1" ht="29.25" customHeight="1" x14ac:dyDescent="0.25">
      <c r="A23" s="94" t="s">
        <v>194</v>
      </c>
      <c r="B23" s="146" t="s">
        <v>208</v>
      </c>
      <c r="C23" s="8">
        <v>2008</v>
      </c>
      <c r="D23" s="9" t="s">
        <v>44</v>
      </c>
      <c r="E23" s="45">
        <v>11</v>
      </c>
      <c r="F23" s="101" t="s">
        <v>195</v>
      </c>
      <c r="G23" s="3">
        <v>66500</v>
      </c>
      <c r="H23" s="3" t="s">
        <v>251</v>
      </c>
      <c r="I23" s="5"/>
      <c r="J23" s="117"/>
      <c r="K23" s="482">
        <v>125000</v>
      </c>
      <c r="L23" s="492"/>
      <c r="M23" s="6"/>
      <c r="N23" s="6"/>
      <c r="O23" s="718"/>
      <c r="P23" s="136"/>
      <c r="Q23" s="120"/>
      <c r="R23" s="1"/>
      <c r="S23" s="1"/>
      <c r="T23" s="1"/>
      <c r="U23" s="136"/>
      <c r="V23" s="29">
        <v>152500</v>
      </c>
      <c r="W23" s="1"/>
      <c r="X23" s="1"/>
      <c r="Y23" s="1"/>
      <c r="Z23" s="136"/>
    </row>
    <row r="24" spans="1:26" s="2" customFormat="1" x14ac:dyDescent="0.25">
      <c r="A24" s="91" t="s">
        <v>21</v>
      </c>
      <c r="B24" s="716"/>
      <c r="C24" s="10"/>
      <c r="D24" s="3"/>
      <c r="E24" s="3"/>
      <c r="F24" s="4"/>
      <c r="G24" s="3"/>
      <c r="H24" s="3"/>
      <c r="I24" s="5"/>
      <c r="J24" s="117"/>
      <c r="K24" s="117"/>
      <c r="L24" s="362"/>
      <c r="M24" s="5"/>
      <c r="N24" s="5"/>
      <c r="O24" s="718"/>
      <c r="P24" s="136"/>
      <c r="Q24" s="120"/>
      <c r="R24" s="1"/>
      <c r="S24" s="1"/>
      <c r="T24" s="1"/>
      <c r="U24" s="136"/>
      <c r="V24" s="29"/>
      <c r="W24" s="1"/>
      <c r="X24" s="1"/>
      <c r="Y24" s="1"/>
      <c r="Z24" s="136"/>
    </row>
    <row r="25" spans="1:26" s="2" customFormat="1" ht="29.25" customHeight="1" x14ac:dyDescent="0.25">
      <c r="A25" s="93" t="s">
        <v>196</v>
      </c>
      <c r="B25" s="145"/>
      <c r="C25" s="8">
        <v>2018</v>
      </c>
      <c r="D25" s="9" t="s">
        <v>50</v>
      </c>
      <c r="E25" s="9">
        <v>8</v>
      </c>
      <c r="F25" s="101" t="s">
        <v>197</v>
      </c>
      <c r="G25" s="3">
        <v>12750</v>
      </c>
      <c r="H25" s="3" t="s">
        <v>251</v>
      </c>
      <c r="I25" s="5"/>
      <c r="J25" s="116"/>
      <c r="K25" s="117"/>
      <c r="L25" s="362"/>
      <c r="M25" s="5">
        <v>12750</v>
      </c>
      <c r="N25" s="5"/>
      <c r="O25" s="718"/>
      <c r="P25" s="136"/>
      <c r="Q25" s="120"/>
      <c r="R25" s="1"/>
      <c r="S25" s="1"/>
      <c r="T25" s="1"/>
      <c r="U25" s="136">
        <v>32750</v>
      </c>
      <c r="V25" s="29"/>
      <c r="W25" s="1"/>
      <c r="X25" s="1"/>
      <c r="Y25" s="1"/>
      <c r="Z25" s="136"/>
    </row>
    <row r="26" spans="1:26" s="2" customFormat="1" x14ac:dyDescent="0.25">
      <c r="A26" s="93"/>
      <c r="B26" s="145"/>
      <c r="C26" s="8"/>
      <c r="D26" s="9"/>
      <c r="E26" s="9"/>
      <c r="F26" s="4" t="s">
        <v>21</v>
      </c>
      <c r="G26" s="3"/>
      <c r="H26" s="3"/>
      <c r="I26" s="5"/>
      <c r="J26" s="117"/>
      <c r="K26" s="117"/>
      <c r="L26" s="362"/>
      <c r="M26" s="5"/>
      <c r="N26" s="5"/>
      <c r="O26" s="718"/>
      <c r="P26" s="136"/>
      <c r="Q26" s="120"/>
      <c r="R26" s="1"/>
      <c r="S26" s="1"/>
      <c r="T26" s="1"/>
      <c r="U26" s="136"/>
      <c r="V26" s="29"/>
      <c r="W26" s="1"/>
      <c r="X26" s="1"/>
      <c r="Y26" s="1"/>
      <c r="Z26" s="136"/>
    </row>
    <row r="27" spans="1:26" s="2" customFormat="1" ht="29.25" customHeight="1" x14ac:dyDescent="0.25">
      <c r="A27" s="91" t="s">
        <v>198</v>
      </c>
      <c r="B27" s="716" t="s">
        <v>209</v>
      </c>
      <c r="C27" s="10">
        <v>2016</v>
      </c>
      <c r="D27" s="3" t="s">
        <v>76</v>
      </c>
      <c r="E27" s="3">
        <v>8</v>
      </c>
      <c r="F27" s="101" t="s">
        <v>28</v>
      </c>
      <c r="G27" s="3">
        <v>45667</v>
      </c>
      <c r="H27" s="3" t="s">
        <v>251</v>
      </c>
      <c r="I27" s="5"/>
      <c r="J27" s="117"/>
      <c r="K27" s="117"/>
      <c r="L27" s="362">
        <v>52000</v>
      </c>
      <c r="M27" s="6"/>
      <c r="N27" s="6"/>
      <c r="O27" s="718"/>
      <c r="P27" s="136"/>
      <c r="Q27" s="120"/>
      <c r="R27" s="1"/>
      <c r="S27" s="1"/>
      <c r="T27" s="1">
        <v>72000</v>
      </c>
      <c r="U27" s="136"/>
      <c r="V27" s="29"/>
      <c r="W27" s="1"/>
      <c r="X27" s="1"/>
      <c r="Y27" s="1"/>
      <c r="Z27" s="136"/>
    </row>
    <row r="28" spans="1:26" s="2" customFormat="1" x14ac:dyDescent="0.25">
      <c r="A28" s="93"/>
      <c r="B28" s="145"/>
      <c r="C28" s="8"/>
      <c r="D28" s="9"/>
      <c r="E28" s="9"/>
      <c r="F28" s="4"/>
      <c r="G28" s="3"/>
      <c r="H28" s="3"/>
      <c r="I28" s="5"/>
      <c r="J28" s="116"/>
      <c r="K28" s="117"/>
      <c r="L28" s="362"/>
      <c r="M28" s="5"/>
      <c r="N28" s="5"/>
      <c r="O28" s="718"/>
      <c r="P28" s="136"/>
      <c r="Q28" s="120"/>
      <c r="R28" s="1"/>
      <c r="S28" s="1"/>
      <c r="T28" s="1"/>
      <c r="U28" s="136"/>
      <c r="V28" s="29"/>
      <c r="W28" s="1"/>
      <c r="X28" s="1"/>
      <c r="Y28" s="1"/>
      <c r="Z28" s="136"/>
    </row>
    <row r="29" spans="1:26" s="2" customFormat="1" ht="29.25" customHeight="1" x14ac:dyDescent="0.25">
      <c r="A29" s="93" t="s">
        <v>29</v>
      </c>
      <c r="B29" s="145" t="s">
        <v>210</v>
      </c>
      <c r="C29" s="8">
        <v>2008</v>
      </c>
      <c r="D29" s="9" t="s">
        <v>50</v>
      </c>
      <c r="E29" s="9">
        <v>10</v>
      </c>
      <c r="F29" s="101" t="s">
        <v>30</v>
      </c>
      <c r="G29" s="3">
        <v>8063</v>
      </c>
      <c r="H29" s="3" t="s">
        <v>251</v>
      </c>
      <c r="I29" s="5"/>
      <c r="J29" s="117"/>
      <c r="K29" s="117"/>
      <c r="L29" s="362"/>
      <c r="M29" s="5"/>
      <c r="N29" s="5"/>
      <c r="O29" s="718">
        <v>10000</v>
      </c>
      <c r="P29" s="136"/>
      <c r="Q29" s="120"/>
      <c r="R29" s="1"/>
      <c r="S29" s="1"/>
      <c r="T29" s="1"/>
      <c r="U29" s="136"/>
      <c r="V29" s="29"/>
      <c r="W29" s="1"/>
      <c r="X29" s="1"/>
      <c r="Y29" s="1">
        <v>10000</v>
      </c>
      <c r="Z29" s="136"/>
    </row>
    <row r="30" spans="1:26" s="2" customFormat="1" x14ac:dyDescent="0.25">
      <c r="A30" s="93"/>
      <c r="B30" s="145"/>
      <c r="C30" s="8"/>
      <c r="D30" s="9"/>
      <c r="E30" s="9"/>
      <c r="F30" s="4"/>
      <c r="G30" s="3"/>
      <c r="H30" s="3"/>
      <c r="I30" s="5"/>
      <c r="J30" s="117"/>
      <c r="K30" s="117"/>
      <c r="L30" s="362"/>
      <c r="M30" s="5"/>
      <c r="N30" s="5"/>
      <c r="O30" s="718"/>
      <c r="P30" s="136"/>
      <c r="Q30" s="120"/>
      <c r="R30" s="1"/>
      <c r="S30" s="1"/>
      <c r="T30" s="1"/>
      <c r="U30" s="136"/>
      <c r="V30" s="29"/>
      <c r="W30" s="1"/>
      <c r="X30" s="1"/>
      <c r="Y30" s="1"/>
      <c r="Z30" s="136"/>
    </row>
    <row r="31" spans="1:26" s="2" customFormat="1" ht="29.25" customHeight="1" x14ac:dyDescent="0.25">
      <c r="A31" s="93" t="s">
        <v>31</v>
      </c>
      <c r="B31" s="145"/>
      <c r="C31" s="8">
        <v>2019</v>
      </c>
      <c r="D31" s="9" t="s">
        <v>80</v>
      </c>
      <c r="E31" s="9">
        <v>30</v>
      </c>
      <c r="F31" s="101" t="s">
        <v>31</v>
      </c>
      <c r="G31" s="3">
        <v>9195</v>
      </c>
      <c r="H31" s="3" t="s">
        <v>251</v>
      </c>
      <c r="I31" s="5"/>
      <c r="J31" s="116"/>
      <c r="K31" s="117"/>
      <c r="L31" s="362"/>
      <c r="M31" s="5"/>
      <c r="N31" s="5"/>
      <c r="O31" s="718"/>
      <c r="P31" s="136"/>
      <c r="Q31" s="120"/>
      <c r="R31" s="1"/>
      <c r="S31" s="1"/>
      <c r="T31" s="1"/>
      <c r="U31" s="136"/>
      <c r="V31" s="29"/>
      <c r="W31" s="1"/>
      <c r="X31" s="1"/>
      <c r="Y31" s="1"/>
      <c r="Z31" s="136"/>
    </row>
    <row r="32" spans="1:26" s="2" customFormat="1" ht="13.5" customHeight="1" x14ac:dyDescent="0.25">
      <c r="A32" s="93"/>
      <c r="B32" s="145"/>
      <c r="C32" s="8"/>
      <c r="D32" s="9"/>
      <c r="E32" s="9"/>
      <c r="F32" s="4"/>
      <c r="G32" s="3"/>
      <c r="H32" s="3"/>
      <c r="I32" s="5"/>
      <c r="J32" s="116"/>
      <c r="K32" s="117"/>
      <c r="L32" s="362"/>
      <c r="M32" s="5"/>
      <c r="N32" s="5"/>
      <c r="O32" s="718"/>
      <c r="P32" s="136"/>
      <c r="Q32" s="120"/>
      <c r="R32" s="1"/>
      <c r="S32" s="1"/>
      <c r="T32" s="1"/>
      <c r="U32" s="136"/>
      <c r="V32" s="29"/>
      <c r="W32" s="1"/>
      <c r="X32" s="1"/>
      <c r="Y32" s="1"/>
      <c r="Z32" s="136"/>
    </row>
    <row r="33" spans="1:26" s="2" customFormat="1" ht="29.25" customHeight="1" x14ac:dyDescent="0.25">
      <c r="A33" s="93" t="s">
        <v>32</v>
      </c>
      <c r="B33" s="145"/>
      <c r="C33" s="8">
        <v>2020</v>
      </c>
      <c r="D33" s="9" t="s">
        <v>36</v>
      </c>
      <c r="E33" s="9">
        <v>20</v>
      </c>
      <c r="F33" s="101" t="s">
        <v>33</v>
      </c>
      <c r="G33" s="3">
        <v>13692</v>
      </c>
      <c r="H33" s="3" t="s">
        <v>251</v>
      </c>
      <c r="I33" s="5"/>
      <c r="J33" s="116"/>
      <c r="K33" s="117"/>
      <c r="L33" s="362"/>
      <c r="M33" s="5"/>
      <c r="N33" s="5"/>
      <c r="O33" s="718"/>
      <c r="P33" s="136"/>
      <c r="Q33" s="120"/>
      <c r="R33" s="1"/>
      <c r="S33" s="1"/>
      <c r="T33" s="1"/>
      <c r="U33" s="136"/>
      <c r="V33" s="29"/>
      <c r="W33" s="1"/>
      <c r="X33" s="1"/>
      <c r="Y33" s="1"/>
      <c r="Z33" s="136"/>
    </row>
    <row r="34" spans="1:26" s="2" customFormat="1" x14ac:dyDescent="0.25">
      <c r="A34" s="93"/>
      <c r="B34" s="145"/>
      <c r="C34" s="8"/>
      <c r="D34" s="9"/>
      <c r="E34" s="9"/>
      <c r="F34" s="4"/>
      <c r="G34" s="3"/>
      <c r="H34" s="3"/>
      <c r="I34" s="5"/>
      <c r="J34" s="116"/>
      <c r="K34" s="117"/>
      <c r="L34" s="362"/>
      <c r="M34" s="5"/>
      <c r="N34" s="5"/>
      <c r="O34" s="718"/>
      <c r="P34" s="136"/>
      <c r="Q34" s="120"/>
      <c r="R34" s="1"/>
      <c r="S34" s="1"/>
      <c r="T34" s="1"/>
      <c r="U34" s="136"/>
      <c r="V34" s="29"/>
      <c r="W34" s="1"/>
      <c r="X34" s="1"/>
      <c r="Y34" s="1"/>
      <c r="Z34" s="136"/>
    </row>
    <row r="35" spans="1:26" s="2" customFormat="1" ht="18.75" customHeight="1" x14ac:dyDescent="0.25">
      <c r="A35" s="93" t="s">
        <v>34</v>
      </c>
      <c r="B35" s="145"/>
      <c r="C35" s="8">
        <v>2015</v>
      </c>
      <c r="D35" s="9" t="s">
        <v>47</v>
      </c>
      <c r="E35" s="9">
        <v>15</v>
      </c>
      <c r="F35" s="101" t="s">
        <v>35</v>
      </c>
      <c r="G35" s="3">
        <v>10950</v>
      </c>
      <c r="H35" s="3" t="s">
        <v>251</v>
      </c>
      <c r="I35" s="5"/>
      <c r="J35" s="116"/>
      <c r="K35" s="117"/>
      <c r="L35" s="362"/>
      <c r="M35" s="5"/>
      <c r="N35" s="5"/>
      <c r="O35" s="718"/>
      <c r="P35" s="136"/>
      <c r="Q35" s="120">
        <v>12000</v>
      </c>
      <c r="R35" s="1"/>
      <c r="S35" s="1"/>
      <c r="T35" s="1"/>
      <c r="U35" s="136"/>
      <c r="V35" s="29"/>
      <c r="W35" s="1"/>
      <c r="X35" s="1"/>
      <c r="Y35" s="1"/>
      <c r="Z35" s="136"/>
    </row>
    <row r="36" spans="1:26" s="2" customFormat="1" ht="16.5" thickBot="1" x14ac:dyDescent="0.3">
      <c r="A36" s="95"/>
      <c r="B36" s="147"/>
      <c r="C36" s="53"/>
      <c r="D36" s="54"/>
      <c r="E36" s="54"/>
      <c r="F36" s="728"/>
      <c r="G36" s="55"/>
      <c r="H36" s="55"/>
      <c r="I36" s="56"/>
      <c r="J36" s="729"/>
      <c r="K36" s="483"/>
      <c r="L36" s="493"/>
      <c r="M36" s="56"/>
      <c r="N36" s="56"/>
      <c r="O36" s="730"/>
      <c r="P36" s="731"/>
      <c r="Q36" s="639"/>
      <c r="R36" s="57"/>
      <c r="S36" s="57"/>
      <c r="T36" s="57"/>
      <c r="U36" s="731"/>
      <c r="V36" s="732"/>
      <c r="W36" s="57"/>
      <c r="X36" s="733"/>
      <c r="Y36" s="733"/>
      <c r="Z36" s="734"/>
    </row>
    <row r="37" spans="1:26" s="2" customFormat="1" ht="16.5" thickTop="1" x14ac:dyDescent="0.25">
      <c r="A37" s="721" t="s">
        <v>309</v>
      </c>
      <c r="B37" s="722"/>
      <c r="C37" s="723"/>
      <c r="D37" s="724"/>
      <c r="E37" s="724"/>
      <c r="F37" s="735"/>
      <c r="G37" s="77"/>
      <c r="H37" s="77"/>
      <c r="I37" s="725"/>
      <c r="J37" s="309"/>
      <c r="K37" s="726"/>
      <c r="L37" s="727"/>
      <c r="M37" s="725"/>
      <c r="N37" s="725"/>
      <c r="O37" s="736"/>
      <c r="P37" s="737">
        <v>-70000</v>
      </c>
      <c r="Q37" s="738"/>
      <c r="R37" s="310"/>
      <c r="S37" s="310"/>
      <c r="T37" s="310"/>
      <c r="U37" s="737"/>
      <c r="V37" s="739"/>
      <c r="W37" s="310">
        <v>-105000</v>
      </c>
      <c r="X37" s="220"/>
      <c r="Y37" s="220"/>
      <c r="Z37" s="222"/>
    </row>
    <row r="38" spans="1:26" s="2" customFormat="1" x14ac:dyDescent="0.25">
      <c r="A38" s="740" t="s">
        <v>310</v>
      </c>
      <c r="B38" s="145"/>
      <c r="C38" s="8"/>
      <c r="D38" s="9"/>
      <c r="E38" s="9"/>
      <c r="F38" s="4"/>
      <c r="G38" s="3"/>
      <c r="H38" s="3"/>
      <c r="I38" s="5"/>
      <c r="J38" s="116"/>
      <c r="K38" s="117"/>
      <c r="L38" s="362"/>
      <c r="M38" s="5"/>
      <c r="N38" s="5">
        <v>-60000</v>
      </c>
      <c r="O38" s="718"/>
      <c r="P38" s="136"/>
      <c r="Q38" s="120"/>
      <c r="R38" s="1"/>
      <c r="S38" s="1"/>
      <c r="T38" s="1"/>
      <c r="U38" s="136">
        <v>-95000</v>
      </c>
      <c r="V38" s="29"/>
      <c r="W38" s="1"/>
      <c r="X38" s="1"/>
      <c r="Y38" s="1"/>
      <c r="Z38" s="136"/>
    </row>
    <row r="39" spans="1:26" x14ac:dyDescent="0.25">
      <c r="A39" s="741" t="s">
        <v>307</v>
      </c>
      <c r="B39" s="742"/>
      <c r="C39" s="48"/>
      <c r="D39" s="49"/>
      <c r="E39" s="49"/>
      <c r="F39" s="49"/>
      <c r="G39" s="49"/>
      <c r="H39" s="237"/>
      <c r="I39" s="50"/>
      <c r="J39" s="107">
        <v>-40000</v>
      </c>
      <c r="K39" s="107"/>
      <c r="L39" s="100"/>
      <c r="M39" s="51"/>
      <c r="N39" s="50"/>
      <c r="O39" s="743"/>
      <c r="P39" s="85"/>
      <c r="Q39" s="100">
        <v>-75000</v>
      </c>
      <c r="R39" s="51"/>
      <c r="S39" s="51"/>
      <c r="T39" s="51"/>
      <c r="U39" s="85"/>
      <c r="V39" s="52"/>
      <c r="W39" s="51"/>
      <c r="X39" s="50">
        <v>-110000</v>
      </c>
      <c r="Y39" s="51"/>
      <c r="Z39" s="505"/>
    </row>
    <row r="40" spans="1:26" x14ac:dyDescent="0.25">
      <c r="A40" s="741" t="s">
        <v>311</v>
      </c>
      <c r="B40" s="742"/>
      <c r="C40" s="48"/>
      <c r="D40" s="49"/>
      <c r="E40" s="49"/>
      <c r="F40" s="49"/>
      <c r="G40" s="49"/>
      <c r="H40" s="237"/>
      <c r="I40" s="50"/>
      <c r="J40" s="107"/>
      <c r="K40" s="107"/>
      <c r="L40" s="100"/>
      <c r="M40" s="51">
        <v>-55000</v>
      </c>
      <c r="N40" s="50"/>
      <c r="O40" s="743"/>
      <c r="P40" s="85"/>
      <c r="Q40" s="100"/>
      <c r="R40" s="51"/>
      <c r="S40" s="51"/>
      <c r="T40" s="51">
        <v>-90000</v>
      </c>
      <c r="U40" s="85"/>
      <c r="V40" s="52"/>
      <c r="W40" s="51"/>
      <c r="X40" s="50"/>
      <c r="Y40" s="51"/>
      <c r="Z40" s="505"/>
    </row>
    <row r="41" spans="1:26" x14ac:dyDescent="0.25">
      <c r="A41" s="741" t="s">
        <v>312</v>
      </c>
      <c r="B41" s="742"/>
      <c r="C41" s="48"/>
      <c r="D41" s="49"/>
      <c r="E41" s="49"/>
      <c r="F41" s="49"/>
      <c r="G41" s="49"/>
      <c r="H41" s="237"/>
      <c r="I41" s="50"/>
      <c r="J41" s="107"/>
      <c r="K41" s="107"/>
      <c r="L41" s="100"/>
      <c r="M41" s="51">
        <v>-34200</v>
      </c>
      <c r="N41" s="50"/>
      <c r="O41" s="743"/>
      <c r="P41" s="85"/>
      <c r="Q41" s="100"/>
      <c r="R41" s="51"/>
      <c r="S41" s="51"/>
      <c r="T41" s="51">
        <v>-51700</v>
      </c>
      <c r="U41" s="85"/>
      <c r="V41" s="52"/>
      <c r="W41" s="51"/>
      <c r="X41" s="50"/>
      <c r="Y41" s="51"/>
      <c r="Z41" s="505"/>
    </row>
    <row r="42" spans="1:26" x14ac:dyDescent="0.25">
      <c r="A42" s="741" t="s">
        <v>313</v>
      </c>
      <c r="B42" s="742"/>
      <c r="C42" s="48"/>
      <c r="D42" s="49"/>
      <c r="E42" s="49"/>
      <c r="F42" s="49"/>
      <c r="G42" s="49"/>
      <c r="H42" s="237"/>
      <c r="I42" s="50"/>
      <c r="J42" s="107"/>
      <c r="K42" s="107"/>
      <c r="L42" s="100"/>
      <c r="M42" s="51"/>
      <c r="N42" s="50"/>
      <c r="O42" s="743"/>
      <c r="P42" s="85">
        <v>-41700</v>
      </c>
      <c r="Q42" s="100"/>
      <c r="R42" s="51"/>
      <c r="S42" s="51"/>
      <c r="T42" s="51"/>
      <c r="U42" s="85"/>
      <c r="V42" s="52"/>
      <c r="W42" s="51">
        <v>-59200</v>
      </c>
      <c r="X42" s="50"/>
      <c r="Y42" s="51"/>
      <c r="Z42" s="505"/>
    </row>
    <row r="43" spans="1:26" x14ac:dyDescent="0.25">
      <c r="A43" s="96" t="s">
        <v>308</v>
      </c>
      <c r="B43" s="148"/>
      <c r="C43" s="17"/>
      <c r="D43" s="18"/>
      <c r="E43" s="18"/>
      <c r="F43" s="18"/>
      <c r="G43" s="18"/>
      <c r="H43" s="236"/>
      <c r="I43" s="15"/>
      <c r="J43" s="22"/>
      <c r="K43" s="22">
        <v>-29200</v>
      </c>
      <c r="L43" s="26"/>
      <c r="M43" s="11"/>
      <c r="N43" s="15"/>
      <c r="O43" s="130"/>
      <c r="P43" s="28"/>
      <c r="Q43" s="26"/>
      <c r="R43" s="11">
        <v>-46700</v>
      </c>
      <c r="S43" s="11"/>
      <c r="T43" s="11"/>
      <c r="U43" s="28"/>
      <c r="V43" s="30"/>
      <c r="W43" s="11"/>
      <c r="X43" s="15"/>
      <c r="Y43" s="11">
        <v>-64200</v>
      </c>
      <c r="Z43" s="27"/>
    </row>
    <row r="44" spans="1:26" x14ac:dyDescent="0.25">
      <c r="A44" s="96" t="s">
        <v>314</v>
      </c>
      <c r="B44" s="148"/>
      <c r="C44" s="17"/>
      <c r="D44" s="18"/>
      <c r="E44" s="18"/>
      <c r="F44" s="18"/>
      <c r="G44" s="18"/>
      <c r="H44" s="236"/>
      <c r="I44" s="15"/>
      <c r="J44" s="22"/>
      <c r="K44" s="22"/>
      <c r="L44" s="26"/>
      <c r="M44" s="11"/>
      <c r="N44" s="15"/>
      <c r="O44" s="130"/>
      <c r="P44" s="28">
        <v>-150000</v>
      </c>
      <c r="Q44" s="26"/>
      <c r="R44" s="11"/>
      <c r="S44" s="11"/>
      <c r="T44" s="11"/>
      <c r="U44" s="28"/>
      <c r="V44" s="30"/>
      <c r="W44" s="11"/>
      <c r="X44" s="15"/>
      <c r="Y44" s="11"/>
      <c r="Z44" s="27"/>
    </row>
    <row r="45" spans="1:26" x14ac:dyDescent="0.25">
      <c r="A45" s="96" t="s">
        <v>315</v>
      </c>
      <c r="B45" s="148"/>
      <c r="C45" s="17"/>
      <c r="D45" s="18"/>
      <c r="E45" s="18"/>
      <c r="F45" s="18"/>
      <c r="G45" s="18"/>
      <c r="H45" s="236"/>
      <c r="I45" s="15"/>
      <c r="J45" s="22">
        <v>-74000</v>
      </c>
      <c r="K45" s="22"/>
      <c r="L45" s="26"/>
      <c r="M45" s="11"/>
      <c r="N45" s="15"/>
      <c r="O45" s="130"/>
      <c r="P45" s="28"/>
      <c r="Q45" s="26"/>
      <c r="R45" s="11"/>
      <c r="S45" s="11"/>
      <c r="T45" s="11">
        <v>-45000</v>
      </c>
      <c r="U45" s="28"/>
      <c r="V45" s="30"/>
      <c r="W45" s="11"/>
      <c r="X45" s="15"/>
      <c r="Y45" s="11"/>
      <c r="Z45" s="27"/>
    </row>
    <row r="46" spans="1:26" x14ac:dyDescent="0.25">
      <c r="A46" s="96" t="s">
        <v>316</v>
      </c>
      <c r="B46" s="148"/>
      <c r="C46" s="17"/>
      <c r="D46" s="18"/>
      <c r="E46" s="18"/>
      <c r="F46" s="18"/>
      <c r="G46" s="18"/>
      <c r="H46" s="236"/>
      <c r="I46" s="15"/>
      <c r="J46" s="22">
        <v>-55000</v>
      </c>
      <c r="K46" s="22"/>
      <c r="L46" s="26"/>
      <c r="M46" s="11"/>
      <c r="N46" s="15"/>
      <c r="O46" s="130"/>
      <c r="P46" s="28"/>
      <c r="Q46" s="26"/>
      <c r="R46" s="11"/>
      <c r="S46" s="11"/>
      <c r="T46" s="11"/>
      <c r="U46" s="28"/>
      <c r="V46" s="30"/>
      <c r="W46" s="11"/>
      <c r="X46" s="15"/>
      <c r="Y46" s="11">
        <v>-50000</v>
      </c>
      <c r="Z46" s="27"/>
    </row>
    <row r="47" spans="1:26" ht="16.5" thickBot="1" x14ac:dyDescent="0.3">
      <c r="A47" s="97" t="s">
        <v>43</v>
      </c>
      <c r="B47" s="744"/>
      <c r="C47" s="58"/>
      <c r="D47" s="59"/>
      <c r="E47" s="59"/>
      <c r="F47" s="59"/>
      <c r="G47" s="59"/>
      <c r="H47" s="273"/>
      <c r="I47" s="60"/>
      <c r="J47" s="89"/>
      <c r="K47" s="89">
        <v>-25000</v>
      </c>
      <c r="L47" s="88"/>
      <c r="M47" s="61"/>
      <c r="N47" s="60"/>
      <c r="O47" s="486"/>
      <c r="P47" s="463"/>
      <c r="Q47" s="88"/>
      <c r="R47" s="61"/>
      <c r="S47" s="61"/>
      <c r="T47" s="61"/>
      <c r="U47" s="463"/>
      <c r="V47" s="490"/>
      <c r="W47" s="61"/>
      <c r="X47" s="60"/>
      <c r="Y47" s="61"/>
      <c r="Z47" s="62"/>
    </row>
    <row r="48" spans="1:26" ht="16.5" thickTop="1" x14ac:dyDescent="0.25">
      <c r="A48" s="745" t="s">
        <v>38</v>
      </c>
      <c r="B48" s="746"/>
      <c r="C48" s="747"/>
      <c r="D48" s="63"/>
      <c r="E48" s="63"/>
      <c r="F48" s="63"/>
      <c r="G48" s="63"/>
      <c r="H48" s="240"/>
      <c r="I48" s="64"/>
      <c r="J48" s="118">
        <v>-27756</v>
      </c>
      <c r="K48" s="118"/>
      <c r="L48" s="121"/>
      <c r="M48" s="65"/>
      <c r="N48" s="64"/>
      <c r="O48" s="748"/>
      <c r="P48" s="138"/>
      <c r="Q48" s="121"/>
      <c r="R48" s="65"/>
      <c r="S48" s="65"/>
      <c r="T48" s="65"/>
      <c r="U48" s="138"/>
      <c r="V48" s="66"/>
      <c r="W48" s="65"/>
      <c r="X48" s="64"/>
      <c r="Y48" s="65"/>
      <c r="Z48" s="137"/>
    </row>
    <row r="49" spans="1:26" ht="16.5" thickBot="1" x14ac:dyDescent="0.3">
      <c r="A49" s="97" t="s">
        <v>166</v>
      </c>
      <c r="B49" s="744"/>
      <c r="C49" s="58"/>
      <c r="D49" s="59"/>
      <c r="E49" s="59"/>
      <c r="F49" s="59"/>
      <c r="G49" s="59"/>
      <c r="H49" s="273"/>
      <c r="I49" s="60"/>
      <c r="J49" s="89">
        <v>-415000</v>
      </c>
      <c r="K49" s="89"/>
      <c r="L49" s="88"/>
      <c r="M49" s="61"/>
      <c r="N49" s="60"/>
      <c r="O49" s="486"/>
      <c r="P49" s="463"/>
      <c r="Q49" s="88"/>
      <c r="R49" s="61"/>
      <c r="S49" s="61"/>
      <c r="T49" s="61"/>
      <c r="U49" s="463"/>
      <c r="V49" s="490"/>
      <c r="W49" s="61"/>
      <c r="X49" s="126"/>
      <c r="Y49" s="61"/>
      <c r="Z49" s="98"/>
    </row>
    <row r="50" spans="1:26" ht="17.25" thickTop="1" thickBot="1" x14ac:dyDescent="0.3">
      <c r="A50" s="205" t="s">
        <v>69</v>
      </c>
      <c r="B50" s="206"/>
      <c r="C50" s="207"/>
      <c r="D50" s="208"/>
      <c r="E50" s="208"/>
      <c r="F50" s="208"/>
      <c r="G50" s="208"/>
      <c r="H50" s="330"/>
      <c r="I50" s="209"/>
      <c r="J50" s="210">
        <v>0</v>
      </c>
      <c r="K50" s="210">
        <v>-148620</v>
      </c>
      <c r="L50" s="211">
        <v>-52000</v>
      </c>
      <c r="M50" s="212">
        <f t="shared" ref="M50:Z50" si="0">-SUM(M3:M49)</f>
        <v>-255550</v>
      </c>
      <c r="N50" s="212">
        <f t="shared" si="0"/>
        <v>-190000</v>
      </c>
      <c r="O50" s="212">
        <f t="shared" si="0"/>
        <v>-10000</v>
      </c>
      <c r="P50" s="212">
        <f t="shared" si="0"/>
        <v>-592800</v>
      </c>
      <c r="Q50" s="211">
        <f t="shared" si="0"/>
        <v>-202000</v>
      </c>
      <c r="R50" s="212">
        <f t="shared" si="0"/>
        <v>-52800</v>
      </c>
      <c r="S50" s="212">
        <f t="shared" si="0"/>
        <v>0</v>
      </c>
      <c r="T50" s="212">
        <f t="shared" si="0"/>
        <v>-499800</v>
      </c>
      <c r="U50" s="751">
        <f t="shared" si="0"/>
        <v>-222750</v>
      </c>
      <c r="V50" s="223">
        <f t="shared" si="0"/>
        <v>-152500</v>
      </c>
      <c r="W50" s="752">
        <f t="shared" si="0"/>
        <v>-237800</v>
      </c>
      <c r="X50" s="212">
        <f t="shared" si="0"/>
        <v>-185000</v>
      </c>
      <c r="Y50" s="212">
        <f t="shared" si="0"/>
        <v>-502800</v>
      </c>
      <c r="Z50" s="224">
        <f t="shared" si="0"/>
        <v>0</v>
      </c>
    </row>
    <row r="51" spans="1:26" s="2" customFormat="1" ht="16.5" thickTop="1" x14ac:dyDescent="0.25">
      <c r="A51" s="213"/>
      <c r="B51" s="214"/>
      <c r="C51" s="215"/>
      <c r="D51" s="216"/>
      <c r="E51" s="216"/>
      <c r="F51" s="217"/>
      <c r="G51" s="218"/>
      <c r="H51" s="218"/>
      <c r="I51" s="219"/>
      <c r="J51" s="221"/>
      <c r="K51" s="484"/>
      <c r="L51" s="494" t="s">
        <v>157</v>
      </c>
      <c r="M51" s="219"/>
      <c r="N51" s="219"/>
      <c r="O51" s="487"/>
      <c r="P51" s="222"/>
      <c r="Q51" s="749"/>
      <c r="R51" s="220"/>
      <c r="S51" s="220"/>
      <c r="T51" s="220"/>
      <c r="U51" s="222"/>
      <c r="V51" s="750"/>
      <c r="W51" s="220"/>
      <c r="X51" s="220"/>
      <c r="Y51" s="220"/>
      <c r="Z51" s="222"/>
    </row>
    <row r="52" spans="1:26" x14ac:dyDescent="0.25">
      <c r="A52" s="96" t="s">
        <v>73</v>
      </c>
      <c r="B52" s="148"/>
      <c r="C52" s="17"/>
      <c r="D52" s="18"/>
      <c r="E52" s="18"/>
      <c r="F52" s="18"/>
      <c r="G52" s="18"/>
      <c r="H52" s="236"/>
      <c r="I52" s="15"/>
      <c r="J52" s="22">
        <f>SUM(J3:J50)</f>
        <v>151246</v>
      </c>
      <c r="K52" s="22">
        <f>SUM(K3:K50)</f>
        <v>82945</v>
      </c>
      <c r="L52" s="108">
        <f t="shared" ref="L52:Z52" si="1">SUM(L3:L50)</f>
        <v>1957.0800000000017</v>
      </c>
      <c r="M52" s="15">
        <f t="shared" si="1"/>
        <v>0</v>
      </c>
      <c r="N52" s="15">
        <f t="shared" si="1"/>
        <v>0</v>
      </c>
      <c r="O52" s="131">
        <f t="shared" si="1"/>
        <v>0</v>
      </c>
      <c r="P52" s="27">
        <f t="shared" si="1"/>
        <v>0</v>
      </c>
      <c r="Q52" s="108">
        <f t="shared" si="1"/>
        <v>0</v>
      </c>
      <c r="R52" s="15">
        <f t="shared" si="1"/>
        <v>0</v>
      </c>
      <c r="S52" s="15">
        <f t="shared" si="1"/>
        <v>0</v>
      </c>
      <c r="T52" s="15">
        <f t="shared" si="1"/>
        <v>0</v>
      </c>
      <c r="U52" s="27">
        <f t="shared" si="1"/>
        <v>0</v>
      </c>
      <c r="V52" s="24">
        <f t="shared" si="1"/>
        <v>0</v>
      </c>
      <c r="W52" s="15">
        <f t="shared" si="1"/>
        <v>0</v>
      </c>
      <c r="X52" s="15">
        <f t="shared" si="1"/>
        <v>0</v>
      </c>
      <c r="Y52" s="15">
        <f t="shared" si="1"/>
        <v>0</v>
      </c>
      <c r="Z52" s="27">
        <f t="shared" si="1"/>
        <v>0</v>
      </c>
    </row>
    <row r="53" spans="1:26" x14ac:dyDescent="0.25">
      <c r="A53" s="96" t="s">
        <v>37</v>
      </c>
      <c r="B53" s="148"/>
      <c r="C53" s="17"/>
      <c r="D53" s="18"/>
      <c r="E53" s="18"/>
      <c r="F53" s="18"/>
      <c r="G53" s="18"/>
      <c r="H53" s="236"/>
      <c r="I53" s="15"/>
      <c r="J53" s="22">
        <v>-86996</v>
      </c>
      <c r="K53" s="22">
        <v>-82945</v>
      </c>
      <c r="L53" s="108">
        <v>-1957</v>
      </c>
      <c r="M53" s="15"/>
      <c r="N53" s="15"/>
      <c r="O53" s="130"/>
      <c r="P53" s="28"/>
      <c r="Q53" s="26"/>
      <c r="R53" s="11"/>
      <c r="S53" s="11"/>
      <c r="T53" s="11"/>
      <c r="U53" s="28"/>
      <c r="V53" s="30"/>
      <c r="W53" s="11"/>
      <c r="X53" s="15"/>
      <c r="Y53" s="11"/>
      <c r="Z53" s="27"/>
    </row>
    <row r="54" spans="1:26" x14ac:dyDescent="0.25">
      <c r="A54" s="96" t="s">
        <v>256</v>
      </c>
      <c r="B54" s="148"/>
      <c r="C54" s="17"/>
      <c r="D54" s="18"/>
      <c r="E54" s="18"/>
      <c r="F54" s="18"/>
      <c r="G54" s="18"/>
      <c r="H54" s="236"/>
      <c r="I54" s="15"/>
      <c r="J54" s="22">
        <v>-17500</v>
      </c>
      <c r="K54" s="22"/>
      <c r="L54" s="108"/>
      <c r="M54" s="15"/>
      <c r="N54" s="15"/>
      <c r="O54" s="130"/>
      <c r="P54" s="28"/>
      <c r="Q54" s="26"/>
      <c r="R54" s="11"/>
      <c r="S54" s="11"/>
      <c r="T54" s="11"/>
      <c r="U54" s="28"/>
      <c r="V54" s="30"/>
      <c r="W54" s="11"/>
      <c r="X54" s="15"/>
      <c r="Y54" s="11"/>
      <c r="Z54" s="27"/>
    </row>
    <row r="55" spans="1:26" x14ac:dyDescent="0.25">
      <c r="A55" s="96" t="s">
        <v>257</v>
      </c>
      <c r="B55" s="148"/>
      <c r="C55" s="17"/>
      <c r="D55" s="18"/>
      <c r="E55" s="18"/>
      <c r="F55" s="18"/>
      <c r="G55" s="18"/>
      <c r="H55" s="236"/>
      <c r="I55" s="15"/>
      <c r="J55" s="22">
        <v>-13000</v>
      </c>
      <c r="K55" s="22"/>
      <c r="L55" s="108"/>
      <c r="M55" s="15"/>
      <c r="N55" s="15"/>
      <c r="O55" s="130"/>
      <c r="P55" s="28"/>
      <c r="Q55" s="26"/>
      <c r="R55" s="11"/>
      <c r="S55" s="11"/>
      <c r="T55" s="11"/>
      <c r="U55" s="28"/>
      <c r="V55" s="30"/>
      <c r="W55" s="11"/>
      <c r="X55" s="15"/>
      <c r="Y55" s="11"/>
      <c r="Z55" s="27"/>
    </row>
    <row r="56" spans="1:26" x14ac:dyDescent="0.25">
      <c r="A56" s="96" t="s">
        <v>258</v>
      </c>
      <c r="B56" s="148"/>
      <c r="C56" s="17"/>
      <c r="D56" s="18"/>
      <c r="E56" s="18"/>
      <c r="F56" s="18"/>
      <c r="G56" s="18"/>
      <c r="H56" s="236"/>
      <c r="I56" s="15"/>
      <c r="J56" s="22">
        <v>-33750</v>
      </c>
      <c r="K56" s="22"/>
      <c r="L56" s="108"/>
      <c r="M56" s="15"/>
      <c r="N56" s="15"/>
      <c r="O56" s="130"/>
      <c r="P56" s="28"/>
      <c r="Q56" s="26"/>
      <c r="R56" s="11"/>
      <c r="S56" s="11"/>
      <c r="T56" s="11"/>
      <c r="U56" s="28"/>
      <c r="V56" s="30"/>
      <c r="W56" s="11"/>
      <c r="X56" s="15"/>
      <c r="Y56" s="11"/>
      <c r="Z56" s="27"/>
    </row>
    <row r="57" spans="1:26" x14ac:dyDescent="0.25">
      <c r="A57" s="96" t="s">
        <v>40</v>
      </c>
      <c r="B57" s="148"/>
      <c r="C57" s="17"/>
      <c r="D57" s="18"/>
      <c r="E57" s="18"/>
      <c r="F57" s="18"/>
      <c r="G57" s="18"/>
      <c r="H57" s="236"/>
      <c r="I57" s="15"/>
      <c r="J57" s="22">
        <f>SUM(J52:J56)</f>
        <v>0</v>
      </c>
      <c r="K57" s="22">
        <f t="shared" ref="K57:X57" si="2">SUM(K52:K56)</f>
        <v>0</v>
      </c>
      <c r="L57" s="108">
        <f t="shared" si="2"/>
        <v>8.000000000174623E-2</v>
      </c>
      <c r="M57" s="15">
        <f t="shared" si="2"/>
        <v>0</v>
      </c>
      <c r="N57" s="15">
        <f t="shared" si="2"/>
        <v>0</v>
      </c>
      <c r="O57" s="131">
        <f t="shared" si="2"/>
        <v>0</v>
      </c>
      <c r="P57" s="27">
        <f t="shared" si="2"/>
        <v>0</v>
      </c>
      <c r="Q57" s="108">
        <f t="shared" si="2"/>
        <v>0</v>
      </c>
      <c r="R57" s="15">
        <f t="shared" si="2"/>
        <v>0</v>
      </c>
      <c r="S57" s="15">
        <f t="shared" si="2"/>
        <v>0</v>
      </c>
      <c r="T57" s="15">
        <f t="shared" si="2"/>
        <v>0</v>
      </c>
      <c r="U57" s="27">
        <f t="shared" si="2"/>
        <v>0</v>
      </c>
      <c r="V57" s="24">
        <f t="shared" si="2"/>
        <v>0</v>
      </c>
      <c r="W57" s="15">
        <f t="shared" si="2"/>
        <v>0</v>
      </c>
      <c r="X57" s="15">
        <f t="shared" si="2"/>
        <v>0</v>
      </c>
      <c r="Y57" s="15">
        <f t="shared" ref="Y57:Z57" si="3">SUM(Y52:Y56)</f>
        <v>0</v>
      </c>
      <c r="Z57" s="27">
        <f t="shared" si="3"/>
        <v>0</v>
      </c>
    </row>
    <row r="58" spans="1:26" ht="16.5" thickBot="1" x14ac:dyDescent="0.3">
      <c r="A58" s="154" t="s">
        <v>41</v>
      </c>
      <c r="B58" s="155"/>
      <c r="C58" s="156"/>
      <c r="D58" s="157"/>
      <c r="E58" s="157"/>
      <c r="F58" s="157"/>
      <c r="G58" s="157"/>
      <c r="H58" s="275"/>
      <c r="I58" s="158"/>
      <c r="J58" s="159">
        <v>-25000</v>
      </c>
      <c r="K58" s="159">
        <v>-50000</v>
      </c>
      <c r="L58" s="495">
        <v>-218000</v>
      </c>
      <c r="M58" s="202">
        <v>-220000</v>
      </c>
      <c r="N58" s="255">
        <v>-220000</v>
      </c>
      <c r="O58" s="313">
        <v>-220000</v>
      </c>
      <c r="P58" s="162">
        <v>-220000</v>
      </c>
      <c r="Q58" s="160">
        <v>-225000</v>
      </c>
      <c r="R58" s="161">
        <v>-225000</v>
      </c>
      <c r="S58" s="161">
        <v>-225000</v>
      </c>
      <c r="T58" s="161">
        <v>-225000</v>
      </c>
      <c r="U58" s="162">
        <v>-225000</v>
      </c>
      <c r="V58" s="417">
        <v>-230000</v>
      </c>
      <c r="W58" s="161">
        <v>-230000</v>
      </c>
      <c r="X58" s="161">
        <v>-230000</v>
      </c>
      <c r="Y58" s="161">
        <v>-230000</v>
      </c>
      <c r="Z58" s="162">
        <v>-230000</v>
      </c>
    </row>
    <row r="59" spans="1:26" ht="17.25" thickTop="1" thickBot="1" x14ac:dyDescent="0.3">
      <c r="A59" s="169" t="s">
        <v>39</v>
      </c>
      <c r="B59" s="170"/>
      <c r="C59" s="171"/>
      <c r="D59" s="172"/>
      <c r="E59" s="172"/>
      <c r="F59" s="172"/>
      <c r="G59" s="173"/>
      <c r="H59" s="331"/>
      <c r="I59" s="78"/>
      <c r="J59" s="103">
        <f>SUM(J53+J54+J55+J56+J58)</f>
        <v>-176246</v>
      </c>
      <c r="K59" s="103">
        <f>SUM(K53+K54+K55+K56+K58)</f>
        <v>-132945</v>
      </c>
      <c r="L59" s="90">
        <f t="shared" ref="L59:X59" si="4">SUM(L53+L54+L55+L56+L58)</f>
        <v>-219957</v>
      </c>
      <c r="M59" s="78">
        <f t="shared" si="4"/>
        <v>-220000</v>
      </c>
      <c r="N59" s="78">
        <f t="shared" si="4"/>
        <v>-220000</v>
      </c>
      <c r="O59" s="132">
        <f t="shared" si="4"/>
        <v>-220000</v>
      </c>
      <c r="P59" s="79">
        <f t="shared" si="4"/>
        <v>-220000</v>
      </c>
      <c r="Q59" s="90">
        <f t="shared" si="4"/>
        <v>-225000</v>
      </c>
      <c r="R59" s="78">
        <f t="shared" si="4"/>
        <v>-225000</v>
      </c>
      <c r="S59" s="78">
        <f t="shared" si="4"/>
        <v>-225000</v>
      </c>
      <c r="T59" s="78">
        <f t="shared" si="4"/>
        <v>-225000</v>
      </c>
      <c r="U59" s="79">
        <f t="shared" si="4"/>
        <v>-225000</v>
      </c>
      <c r="V59" s="80">
        <f t="shared" si="4"/>
        <v>-230000</v>
      </c>
      <c r="W59" s="78">
        <f t="shared" si="4"/>
        <v>-230000</v>
      </c>
      <c r="X59" s="78">
        <f t="shared" si="4"/>
        <v>-230000</v>
      </c>
      <c r="Y59" s="78">
        <f t="shared" ref="Y59:Z59" si="5">SUM(Y53+Y54+Y55+Y56+Y58)</f>
        <v>-230000</v>
      </c>
      <c r="Z59" s="79">
        <f t="shared" si="5"/>
        <v>-230000</v>
      </c>
    </row>
    <row r="60" spans="1:26" ht="17.25" thickTop="1" thickBot="1" x14ac:dyDescent="0.3">
      <c r="A60" s="99"/>
      <c r="B60" s="143"/>
      <c r="C60" s="81"/>
      <c r="D60" s="82"/>
      <c r="E60" s="82"/>
      <c r="F60" s="82"/>
      <c r="G60" s="82"/>
      <c r="H60" s="274"/>
      <c r="I60" s="83"/>
      <c r="J60" s="119"/>
      <c r="K60" s="485"/>
      <c r="L60" s="122"/>
      <c r="M60" s="70"/>
      <c r="N60" s="69"/>
      <c r="O60" s="488"/>
      <c r="P60" s="496"/>
      <c r="Q60" s="577"/>
      <c r="R60" s="141"/>
      <c r="S60" s="141"/>
      <c r="T60" s="141"/>
      <c r="U60" s="665"/>
      <c r="V60" s="491"/>
      <c r="W60" s="141"/>
      <c r="X60" s="139"/>
      <c r="Y60" s="141"/>
      <c r="Z60" s="140"/>
    </row>
    <row r="61" spans="1:26" ht="17.25" thickTop="1" thickBot="1" x14ac:dyDescent="0.3">
      <c r="A61" s="164" t="s">
        <v>158</v>
      </c>
      <c r="B61" s="165"/>
      <c r="C61" s="166"/>
      <c r="D61" s="167"/>
      <c r="E61" s="167"/>
      <c r="F61" s="167"/>
      <c r="G61" s="167"/>
      <c r="H61" s="332"/>
      <c r="I61" s="168">
        <v>93701.04</v>
      </c>
      <c r="J61" s="304">
        <f>SUM(I61+J50-J58)</f>
        <v>118701.04</v>
      </c>
      <c r="K61" s="305">
        <f t="shared" ref="K61:Z61" si="6">SUM(J61+K50-K58)</f>
        <v>20081.039999999994</v>
      </c>
      <c r="L61" s="223">
        <f t="shared" si="6"/>
        <v>186081.03999999998</v>
      </c>
      <c r="M61" s="168">
        <f t="shared" si="6"/>
        <v>150531.03999999998</v>
      </c>
      <c r="N61" s="168">
        <f t="shared" si="6"/>
        <v>180531.03999999998</v>
      </c>
      <c r="O61" s="304">
        <f t="shared" si="6"/>
        <v>390531.04</v>
      </c>
      <c r="P61" s="224">
        <f t="shared" si="6"/>
        <v>17731.039999999979</v>
      </c>
      <c r="Q61" s="223">
        <f t="shared" si="6"/>
        <v>40731.039999999979</v>
      </c>
      <c r="R61" s="168">
        <f t="shared" si="6"/>
        <v>212931.03999999998</v>
      </c>
      <c r="S61" s="168">
        <f t="shared" si="6"/>
        <v>437931.04</v>
      </c>
      <c r="T61" s="168">
        <f t="shared" si="6"/>
        <v>163131.03999999998</v>
      </c>
      <c r="U61" s="224">
        <f t="shared" si="6"/>
        <v>165381.03999999998</v>
      </c>
      <c r="V61" s="753">
        <f t="shared" si="6"/>
        <v>242881.03999999998</v>
      </c>
      <c r="W61" s="168">
        <f t="shared" si="6"/>
        <v>235081.03999999998</v>
      </c>
      <c r="X61" s="168">
        <f t="shared" si="6"/>
        <v>280081.03999999998</v>
      </c>
      <c r="Y61" s="168">
        <f t="shared" si="6"/>
        <v>7281.039999999979</v>
      </c>
      <c r="Z61" s="168">
        <f t="shared" si="6"/>
        <v>237281.03999999998</v>
      </c>
    </row>
    <row r="62" spans="1:26" ht="16.5" thickTop="1" x14ac:dyDescent="0.25">
      <c r="A62" s="2"/>
      <c r="B62" s="2"/>
      <c r="C62" s="14"/>
      <c r="D62" s="2"/>
      <c r="E62" s="2"/>
      <c r="F62" s="2"/>
    </row>
    <row r="63" spans="1:26" x14ac:dyDescent="0.25">
      <c r="A63" s="2"/>
      <c r="B63" s="2"/>
      <c r="C63" s="14"/>
      <c r="D63" s="2"/>
      <c r="E63" s="2"/>
      <c r="F63" s="2"/>
    </row>
    <row r="64" spans="1:26" x14ac:dyDescent="0.25">
      <c r="A64" s="2"/>
      <c r="B64" s="2"/>
      <c r="C64" s="14"/>
      <c r="D64" s="2"/>
      <c r="E64" s="2"/>
      <c r="F64" s="2"/>
    </row>
    <row r="65" spans="1:6" x14ac:dyDescent="0.25">
      <c r="A65" s="2"/>
      <c r="B65" s="2"/>
      <c r="C65" s="14"/>
      <c r="D65" s="2"/>
      <c r="E65" s="2"/>
      <c r="F65" s="2"/>
    </row>
    <row r="66" spans="1:6" x14ac:dyDescent="0.25">
      <c r="A66" s="2"/>
      <c r="B66" s="2"/>
      <c r="C66" s="14"/>
      <c r="D66" s="2"/>
      <c r="E66" s="2"/>
      <c r="F66" s="2"/>
    </row>
    <row r="67" spans="1:6" x14ac:dyDescent="0.25">
      <c r="A67" s="2"/>
      <c r="B67" s="2"/>
      <c r="C67" s="14"/>
      <c r="D67" s="2"/>
      <c r="E67" s="2"/>
      <c r="F67" s="2"/>
    </row>
    <row r="68" spans="1:6" x14ac:dyDescent="0.25">
      <c r="A68" s="2"/>
      <c r="B68" s="2"/>
      <c r="C68" s="14"/>
      <c r="D68" s="2"/>
      <c r="E68" s="2"/>
      <c r="F68" s="2"/>
    </row>
    <row r="69" spans="1:6" x14ac:dyDescent="0.25">
      <c r="A69" s="2"/>
      <c r="B69" s="2"/>
      <c r="C69" s="14"/>
      <c r="D69" s="2"/>
      <c r="E69" s="2"/>
      <c r="F69" s="2"/>
    </row>
    <row r="70" spans="1:6" x14ac:dyDescent="0.25">
      <c r="A70" s="2"/>
      <c r="B70" s="2"/>
      <c r="C70" s="14"/>
      <c r="D70" s="2"/>
      <c r="E70" s="2"/>
      <c r="F70" s="2"/>
    </row>
    <row r="71" spans="1:6" x14ac:dyDescent="0.25">
      <c r="A71" s="2"/>
      <c r="B71" s="2"/>
      <c r="C71" s="14"/>
      <c r="D71" s="2"/>
      <c r="E71" s="2"/>
      <c r="F71" s="2"/>
    </row>
    <row r="72" spans="1:6" x14ac:dyDescent="0.25">
      <c r="A72" s="2"/>
      <c r="B72" s="2"/>
      <c r="C72" s="14"/>
      <c r="D72" s="2"/>
      <c r="E72" s="2"/>
      <c r="F72" s="2"/>
    </row>
    <row r="73" spans="1:6" x14ac:dyDescent="0.25">
      <c r="A73" s="2"/>
      <c r="B73" s="2"/>
      <c r="C73" s="14"/>
      <c r="D73" s="2"/>
      <c r="E73" s="2"/>
      <c r="F73" s="2"/>
    </row>
    <row r="74" spans="1:6" x14ac:dyDescent="0.25">
      <c r="A74" s="2"/>
      <c r="B74" s="2"/>
      <c r="C74" s="14"/>
      <c r="D74" s="2"/>
      <c r="E74" s="2"/>
      <c r="F74" s="2"/>
    </row>
    <row r="75" spans="1:6" x14ac:dyDescent="0.25">
      <c r="A75" s="2"/>
      <c r="B75" s="2"/>
      <c r="C75" s="14"/>
      <c r="D75" s="2"/>
      <c r="E75" s="2"/>
      <c r="F75" s="2"/>
    </row>
  </sheetData>
  <printOptions horizontalCentered="1"/>
  <pageMargins left="0" right="0" top="0" bottom="0" header="0" footer="0"/>
  <pageSetup scale="33" orientation="landscape" r:id="rId1"/>
  <headerFooter>
    <oddHeader xml:space="preserve">&amp;CFY25 Capital Plan DRAFT 
As of 10-6-23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workbookViewId="0">
      <selection activeCell="J42" sqref="J42"/>
    </sheetView>
  </sheetViews>
  <sheetFormatPr defaultColWidth="9.140625" defaultRowHeight="15.75" x14ac:dyDescent="0.25"/>
  <cols>
    <col min="1" max="1" width="5.42578125" style="31" customWidth="1"/>
    <col min="2" max="2" width="41.85546875" style="31" customWidth="1"/>
    <col min="3" max="3" width="14" style="36" customWidth="1"/>
    <col min="4" max="4" width="12.42578125" style="36" customWidth="1"/>
    <col min="5" max="5" width="13.85546875" style="31" customWidth="1"/>
    <col min="6" max="6" width="18.7109375" style="31" customWidth="1"/>
    <col min="7" max="7" width="17.42578125" style="31" customWidth="1"/>
    <col min="8" max="8" width="16.28515625" style="31" customWidth="1"/>
    <col min="9" max="16384" width="9.140625" style="31"/>
  </cols>
  <sheetData>
    <row r="1" spans="1:8" x14ac:dyDescent="0.25">
      <c r="A1" s="33" t="s">
        <v>169</v>
      </c>
    </row>
    <row r="2" spans="1:8" ht="43.5" customHeight="1" x14ac:dyDescent="0.25">
      <c r="A2" s="33" t="s">
        <v>129</v>
      </c>
      <c r="C2" s="337" t="s">
        <v>168</v>
      </c>
      <c r="D2" s="337" t="s">
        <v>150</v>
      </c>
      <c r="E2" s="337" t="s">
        <v>273</v>
      </c>
    </row>
    <row r="3" spans="1:8" x14ac:dyDescent="0.25">
      <c r="B3" s="33" t="s">
        <v>105</v>
      </c>
      <c r="C3" s="102"/>
      <c r="D3" s="102"/>
      <c r="E3" s="12"/>
      <c r="F3" s="12"/>
      <c r="G3" s="12"/>
      <c r="H3" s="12"/>
    </row>
    <row r="4" spans="1:8" x14ac:dyDescent="0.25">
      <c r="B4" s="31" t="s">
        <v>116</v>
      </c>
      <c r="C4" s="36" t="s">
        <v>136</v>
      </c>
      <c r="E4" s="12">
        <v>29922.18</v>
      </c>
      <c r="F4" s="12"/>
      <c r="G4" s="12"/>
      <c r="H4" s="12"/>
    </row>
    <row r="5" spans="1:8" x14ac:dyDescent="0.25">
      <c r="B5" s="31" t="s">
        <v>118</v>
      </c>
      <c r="C5" s="36" t="s">
        <v>136</v>
      </c>
      <c r="E5" s="12">
        <v>8033.49</v>
      </c>
      <c r="F5" s="12"/>
      <c r="G5" s="12"/>
      <c r="H5" s="12"/>
    </row>
    <row r="6" spans="1:8" x14ac:dyDescent="0.25">
      <c r="B6" s="31" t="s">
        <v>126</v>
      </c>
      <c r="C6" s="102" t="s">
        <v>137</v>
      </c>
      <c r="D6" s="102" t="s">
        <v>8</v>
      </c>
      <c r="E6" s="12">
        <v>12773</v>
      </c>
      <c r="F6" s="12"/>
      <c r="G6" s="12"/>
      <c r="H6" s="12"/>
    </row>
    <row r="7" spans="1:8" x14ac:dyDescent="0.25">
      <c r="B7" s="31" t="s">
        <v>120</v>
      </c>
      <c r="C7" s="36" t="s">
        <v>136</v>
      </c>
      <c r="E7" s="12">
        <v>1086.57</v>
      </c>
      <c r="F7" s="12"/>
      <c r="G7" s="12"/>
      <c r="H7" s="12"/>
    </row>
    <row r="8" spans="1:8" x14ac:dyDescent="0.25">
      <c r="B8" s="31" t="s">
        <v>121</v>
      </c>
      <c r="C8" s="36" t="s">
        <v>136</v>
      </c>
      <c r="E8" s="12">
        <v>1754.55</v>
      </c>
      <c r="F8" s="12"/>
      <c r="G8" s="12"/>
      <c r="H8" s="12"/>
    </row>
    <row r="9" spans="1:8" x14ac:dyDescent="0.25">
      <c r="B9" s="31" t="s">
        <v>122</v>
      </c>
      <c r="C9" s="36" t="s">
        <v>136</v>
      </c>
      <c r="E9" s="12">
        <v>2984.26</v>
      </c>
      <c r="F9" s="12"/>
      <c r="G9" s="12"/>
      <c r="H9" s="12"/>
    </row>
    <row r="10" spans="1:8" x14ac:dyDescent="0.25">
      <c r="B10" s="31" t="s">
        <v>125</v>
      </c>
      <c r="C10" s="102" t="s">
        <v>137</v>
      </c>
      <c r="D10" s="102" t="s">
        <v>8</v>
      </c>
      <c r="E10" s="12">
        <v>11000</v>
      </c>
      <c r="F10" s="12"/>
      <c r="G10" s="12"/>
      <c r="H10" s="12"/>
    </row>
    <row r="11" spans="1:8" x14ac:dyDescent="0.25">
      <c r="B11" s="31" t="s">
        <v>127</v>
      </c>
      <c r="C11" s="102" t="s">
        <v>137</v>
      </c>
      <c r="D11" s="102" t="s">
        <v>9</v>
      </c>
      <c r="E11" s="12">
        <v>6521</v>
      </c>
      <c r="F11" s="12"/>
      <c r="G11" s="12"/>
      <c r="H11" s="12"/>
    </row>
    <row r="12" spans="1:8" x14ac:dyDescent="0.25">
      <c r="B12" s="31" t="s">
        <v>123</v>
      </c>
      <c r="C12" s="36" t="s">
        <v>136</v>
      </c>
      <c r="E12" s="12">
        <v>181.56</v>
      </c>
      <c r="F12" s="12"/>
      <c r="G12" s="12"/>
      <c r="H12" s="12"/>
    </row>
    <row r="13" spans="1:8" ht="16.5" thickBot="1" x14ac:dyDescent="0.3">
      <c r="B13" s="31" t="s">
        <v>124</v>
      </c>
      <c r="C13" s="36" t="s">
        <v>136</v>
      </c>
      <c r="E13" s="12">
        <v>361</v>
      </c>
      <c r="F13" s="32">
        <f>SUM(E4:E13)</f>
        <v>74617.61</v>
      </c>
      <c r="G13" s="12"/>
      <c r="H13" s="12"/>
    </row>
    <row r="14" spans="1:8" x14ac:dyDescent="0.25">
      <c r="B14" s="33" t="s">
        <v>108</v>
      </c>
      <c r="C14" s="102"/>
      <c r="D14" s="102"/>
      <c r="E14" s="12"/>
      <c r="F14" s="12"/>
      <c r="G14" s="12"/>
      <c r="H14" s="12"/>
    </row>
    <row r="15" spans="1:8" x14ac:dyDescent="0.25">
      <c r="B15" s="31" t="s">
        <v>109</v>
      </c>
      <c r="C15" s="102" t="s">
        <v>137</v>
      </c>
      <c r="D15" s="102" t="s">
        <v>10</v>
      </c>
      <c r="E15" s="12">
        <v>79503</v>
      </c>
      <c r="F15" s="12"/>
      <c r="G15" s="12"/>
      <c r="H15" s="12"/>
    </row>
    <row r="16" spans="1:8" x14ac:dyDescent="0.25">
      <c r="B16" s="31" t="s">
        <v>110</v>
      </c>
      <c r="C16" s="36" t="s">
        <v>136</v>
      </c>
      <c r="E16" s="12">
        <v>5015.45</v>
      </c>
      <c r="F16" s="12"/>
      <c r="G16" s="12"/>
      <c r="H16" s="12"/>
    </row>
    <row r="17" spans="1:8" x14ac:dyDescent="0.25">
      <c r="B17" s="31" t="s">
        <v>114</v>
      </c>
      <c r="C17" s="36" t="s">
        <v>136</v>
      </c>
      <c r="E17" s="12">
        <v>13654.48</v>
      </c>
      <c r="F17" s="12"/>
      <c r="G17" s="12"/>
      <c r="H17" s="12"/>
    </row>
    <row r="18" spans="1:8" ht="16.5" thickBot="1" x14ac:dyDescent="0.3">
      <c r="B18" s="31" t="s">
        <v>111</v>
      </c>
      <c r="C18" s="102" t="s">
        <v>137</v>
      </c>
      <c r="D18" s="102" t="s">
        <v>10</v>
      </c>
      <c r="E18" s="12">
        <v>34359</v>
      </c>
      <c r="F18" s="32">
        <f>SUM(E15:E18)</f>
        <v>132531.93</v>
      </c>
      <c r="G18" s="12"/>
      <c r="H18" s="12"/>
    </row>
    <row r="19" spans="1:8" x14ac:dyDescent="0.25">
      <c r="B19" s="33" t="s">
        <v>112</v>
      </c>
      <c r="C19" s="102"/>
      <c r="D19" s="102"/>
      <c r="E19" s="12"/>
      <c r="F19" s="12"/>
      <c r="G19" s="12"/>
      <c r="H19" s="12"/>
    </row>
    <row r="20" spans="1:8" x14ac:dyDescent="0.25">
      <c r="B20" s="31" t="s">
        <v>113</v>
      </c>
      <c r="C20" s="36" t="s">
        <v>136</v>
      </c>
      <c r="E20" s="12">
        <v>1450.6</v>
      </c>
      <c r="F20" s="12"/>
      <c r="G20" s="12"/>
      <c r="H20" s="12"/>
    </row>
    <row r="21" spans="1:8" ht="16.5" thickBot="1" x14ac:dyDescent="0.3">
      <c r="B21" s="31" t="s">
        <v>115</v>
      </c>
      <c r="C21" s="36" t="s">
        <v>136</v>
      </c>
      <c r="E21" s="12">
        <v>5410.97</v>
      </c>
      <c r="F21" s="32">
        <f>SUM(E20:E21)</f>
        <v>6861.57</v>
      </c>
      <c r="G21" s="12"/>
      <c r="H21" s="12"/>
    </row>
    <row r="22" spans="1:8" ht="16.5" thickBot="1" x14ac:dyDescent="0.3">
      <c r="B22" s="33" t="s">
        <v>131</v>
      </c>
      <c r="C22" s="102"/>
      <c r="D22" s="102"/>
      <c r="E22" s="12"/>
      <c r="F22" s="12"/>
      <c r="G22" s="336">
        <f>SUM(F4:F21)</f>
        <v>214011.11</v>
      </c>
      <c r="H22" s="12"/>
    </row>
    <row r="23" spans="1:8" x14ac:dyDescent="0.25">
      <c r="E23" s="12"/>
      <c r="F23" s="12"/>
      <c r="G23" s="12"/>
      <c r="H23" s="12"/>
    </row>
    <row r="24" spans="1:8" x14ac:dyDescent="0.25">
      <c r="A24" s="33" t="s">
        <v>130</v>
      </c>
      <c r="E24" s="12"/>
      <c r="F24" s="12"/>
      <c r="G24" s="12"/>
      <c r="H24" s="12"/>
    </row>
    <row r="25" spans="1:8" x14ac:dyDescent="0.25">
      <c r="B25" s="33" t="s">
        <v>105</v>
      </c>
      <c r="C25" s="102"/>
      <c r="D25" s="102"/>
      <c r="E25" s="12"/>
      <c r="F25" s="12"/>
      <c r="G25" s="12"/>
      <c r="H25" s="12"/>
    </row>
    <row r="26" spans="1:8" x14ac:dyDescent="0.25">
      <c r="B26" s="31" t="s">
        <v>117</v>
      </c>
      <c r="C26" s="36" t="s">
        <v>136</v>
      </c>
      <c r="E26" s="12">
        <v>80823</v>
      </c>
      <c r="F26" s="12"/>
      <c r="G26" s="12"/>
      <c r="H26" s="12"/>
    </row>
    <row r="27" spans="1:8" x14ac:dyDescent="0.25">
      <c r="B27" s="31" t="s">
        <v>140</v>
      </c>
      <c r="C27" s="102" t="s">
        <v>137</v>
      </c>
      <c r="D27" s="102" t="s">
        <v>16</v>
      </c>
      <c r="E27" s="12">
        <v>17315.810000000001</v>
      </c>
      <c r="F27" s="12"/>
      <c r="G27" s="12"/>
      <c r="H27" s="12"/>
    </row>
    <row r="28" spans="1:8" ht="16.5" thickBot="1" x14ac:dyDescent="0.3">
      <c r="B28" s="31" t="s">
        <v>119</v>
      </c>
      <c r="C28" s="102" t="s">
        <v>137</v>
      </c>
      <c r="D28" s="102" t="s">
        <v>16</v>
      </c>
      <c r="E28" s="12">
        <v>138532</v>
      </c>
      <c r="F28" s="32">
        <f>SUM(E25:E28)</f>
        <v>236670.81</v>
      </c>
      <c r="H28" s="12"/>
    </row>
    <row r="29" spans="1:8" x14ac:dyDescent="0.25">
      <c r="B29" s="33" t="s">
        <v>106</v>
      </c>
      <c r="C29" s="102"/>
      <c r="D29" s="102"/>
      <c r="E29" s="12"/>
      <c r="F29" s="12"/>
      <c r="G29" s="12"/>
      <c r="H29" s="12"/>
    </row>
    <row r="30" spans="1:8" ht="16.5" thickBot="1" x14ac:dyDescent="0.3">
      <c r="B30" s="31" t="s">
        <v>107</v>
      </c>
      <c r="C30" s="36" t="s">
        <v>136</v>
      </c>
      <c r="E30" s="12">
        <v>17711.080000000002</v>
      </c>
      <c r="F30" s="32">
        <f>E30</f>
        <v>17711.080000000002</v>
      </c>
      <c r="H30" s="12"/>
    </row>
    <row r="31" spans="1:8" ht="16.5" thickBot="1" x14ac:dyDescent="0.3">
      <c r="B31" s="33" t="s">
        <v>132</v>
      </c>
      <c r="C31" s="102"/>
      <c r="D31" s="102"/>
      <c r="E31" s="12"/>
      <c r="F31" s="12"/>
      <c r="G31" s="336">
        <f>SUM(F25:F30)</f>
        <v>254381.89</v>
      </c>
      <c r="H31" s="12"/>
    </row>
    <row r="32" spans="1:8" ht="16.5" thickBot="1" x14ac:dyDescent="0.3">
      <c r="B32" s="33" t="s">
        <v>133</v>
      </c>
      <c r="C32" s="102"/>
      <c r="D32" s="102"/>
      <c r="E32" s="12"/>
      <c r="F32" s="34"/>
      <c r="G32" s="35">
        <f>SUM(G4:G31)</f>
        <v>468393</v>
      </c>
      <c r="H32" s="12"/>
    </row>
    <row r="33" spans="1:9" ht="16.5" thickTop="1" x14ac:dyDescent="0.25">
      <c r="B33" s="33"/>
      <c r="C33" s="102"/>
      <c r="D33" s="102"/>
      <c r="E33" s="12"/>
      <c r="F33" s="34"/>
      <c r="G33" s="34"/>
      <c r="H33" s="12"/>
    </row>
    <row r="34" spans="1:9" x14ac:dyDescent="0.25">
      <c r="A34" s="33" t="s">
        <v>130</v>
      </c>
      <c r="E34" s="12"/>
      <c r="F34" s="12"/>
      <c r="G34" s="12"/>
      <c r="H34" s="12"/>
    </row>
    <row r="35" spans="1:9" x14ac:dyDescent="0.25">
      <c r="B35" s="33" t="s">
        <v>128</v>
      </c>
      <c r="C35" s="102"/>
      <c r="D35" s="102"/>
      <c r="E35" s="12"/>
      <c r="F35" s="12"/>
      <c r="G35" s="12"/>
      <c r="H35" s="12"/>
    </row>
    <row r="36" spans="1:9" x14ac:dyDescent="0.25">
      <c r="B36" s="31" t="s">
        <v>89</v>
      </c>
      <c r="C36" s="102" t="s">
        <v>137</v>
      </c>
      <c r="D36" s="102" t="s">
        <v>9</v>
      </c>
      <c r="E36" s="12">
        <v>12663</v>
      </c>
      <c r="F36" s="12"/>
      <c r="H36" s="12"/>
    </row>
    <row r="37" spans="1:9" x14ac:dyDescent="0.25">
      <c r="B37" s="31" t="s">
        <v>138</v>
      </c>
      <c r="C37" s="102" t="s">
        <v>137</v>
      </c>
      <c r="D37" s="102" t="s">
        <v>10</v>
      </c>
      <c r="E37" s="12">
        <v>74407.429999999993</v>
      </c>
      <c r="F37" s="12"/>
      <c r="H37" s="12"/>
    </row>
    <row r="38" spans="1:9" x14ac:dyDescent="0.25">
      <c r="B38" s="31" t="s">
        <v>139</v>
      </c>
      <c r="C38" s="102" t="s">
        <v>137</v>
      </c>
      <c r="D38" s="102" t="s">
        <v>11</v>
      </c>
      <c r="E38" s="12">
        <v>0</v>
      </c>
      <c r="F38" s="12"/>
      <c r="H38" s="12"/>
    </row>
    <row r="39" spans="1:9" x14ac:dyDescent="0.25">
      <c r="B39" s="31" t="s">
        <v>140</v>
      </c>
      <c r="C39" s="102" t="s">
        <v>137</v>
      </c>
      <c r="D39" s="102" t="s">
        <v>16</v>
      </c>
      <c r="E39" s="12">
        <v>34631.61</v>
      </c>
      <c r="F39" s="12"/>
      <c r="G39" s="12"/>
      <c r="H39" s="12"/>
    </row>
    <row r="40" spans="1:9" x14ac:dyDescent="0.25">
      <c r="B40" s="31" t="s">
        <v>141</v>
      </c>
      <c r="C40" s="102" t="s">
        <v>137</v>
      </c>
      <c r="D40" s="102" t="s">
        <v>16</v>
      </c>
      <c r="E40" s="12">
        <v>150076.82</v>
      </c>
      <c r="F40" s="12"/>
      <c r="G40" s="12"/>
      <c r="H40" s="12"/>
    </row>
    <row r="41" spans="1:9" x14ac:dyDescent="0.25">
      <c r="B41" s="31" t="s">
        <v>142</v>
      </c>
      <c r="C41" s="102" t="s">
        <v>137</v>
      </c>
      <c r="D41" s="102" t="s">
        <v>144</v>
      </c>
      <c r="E41" s="12">
        <v>0</v>
      </c>
      <c r="F41" s="12"/>
      <c r="G41" s="12"/>
      <c r="H41" s="12"/>
    </row>
    <row r="42" spans="1:9" x14ac:dyDescent="0.25">
      <c r="B42" s="31" t="s">
        <v>148</v>
      </c>
      <c r="C42" s="102" t="s">
        <v>137</v>
      </c>
      <c r="D42" s="102" t="s">
        <v>145</v>
      </c>
      <c r="E42" s="12">
        <v>0</v>
      </c>
      <c r="F42" s="12"/>
      <c r="G42" s="12"/>
      <c r="H42" s="12"/>
    </row>
    <row r="43" spans="1:9" x14ac:dyDescent="0.25">
      <c r="B43" s="31" t="s">
        <v>149</v>
      </c>
      <c r="C43" s="102" t="s">
        <v>137</v>
      </c>
      <c r="D43" s="102" t="s">
        <v>146</v>
      </c>
      <c r="E43" s="12">
        <v>0</v>
      </c>
      <c r="F43" s="12"/>
      <c r="G43" s="12"/>
      <c r="H43" s="12"/>
    </row>
    <row r="44" spans="1:9" x14ac:dyDescent="0.25">
      <c r="B44" s="31" t="s">
        <v>143</v>
      </c>
      <c r="C44" s="102" t="s">
        <v>137</v>
      </c>
      <c r="D44" s="102" t="s">
        <v>147</v>
      </c>
      <c r="E44" s="12">
        <v>0</v>
      </c>
      <c r="F44" s="12"/>
      <c r="G44" s="12"/>
      <c r="H44" s="12"/>
    </row>
    <row r="45" spans="1:9" ht="16.5" thickBot="1" x14ac:dyDescent="0.3">
      <c r="E45" s="12"/>
      <c r="F45" s="32">
        <f>SUM(E36:E44)</f>
        <v>271778.86</v>
      </c>
      <c r="G45" s="12"/>
      <c r="H45" s="12"/>
    </row>
    <row r="46" spans="1:9" ht="16.5" thickBot="1" x14ac:dyDescent="0.3">
      <c r="B46" s="33" t="s">
        <v>135</v>
      </c>
      <c r="C46" s="102"/>
      <c r="D46" s="102"/>
      <c r="E46" s="12"/>
      <c r="F46" s="34"/>
      <c r="G46" s="35">
        <f>F45</f>
        <v>271778.86</v>
      </c>
      <c r="H46" s="12"/>
    </row>
    <row r="47" spans="1:9" ht="17.25" thickTop="1" thickBot="1" x14ac:dyDescent="0.3">
      <c r="B47" s="33" t="s">
        <v>134</v>
      </c>
      <c r="C47" s="102"/>
      <c r="D47" s="102"/>
      <c r="E47" s="12"/>
      <c r="F47" s="12"/>
      <c r="G47" s="35">
        <f>SUM(G32+G46)</f>
        <v>740171.86</v>
      </c>
      <c r="H47" s="12"/>
      <c r="I47" s="12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sheetPr>
    <pageSetUpPr fitToPage="1"/>
  </sheetPr>
  <dimension ref="A1:V43"/>
  <sheetViews>
    <sheetView workbookViewId="0">
      <pane xSplit="1" ySplit="1" topLeftCell="G13" activePane="bottomRight" state="frozen"/>
      <selection pane="topRight" activeCell="B1" sqref="B1"/>
      <selection pane="bottomLeft" activeCell="A2" sqref="A2"/>
      <selection pane="bottomRight" activeCell="I26" sqref="I26"/>
    </sheetView>
  </sheetViews>
  <sheetFormatPr defaultRowHeight="15.75" x14ac:dyDescent="0.25"/>
  <cols>
    <col min="1" max="1" width="47.140625" style="19" customWidth="1"/>
    <col min="2" max="2" width="11.28515625" style="272" customWidth="1"/>
    <col min="3" max="3" width="11.42578125" style="19" customWidth="1"/>
    <col min="4" max="4" width="38.28515625" style="272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4" width="12.140625" style="19" bestFit="1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71" customFormat="1" ht="48.75" thickTop="1" thickBot="1" x14ac:dyDescent="0.3">
      <c r="A1" s="232" t="s">
        <v>212</v>
      </c>
      <c r="B1" s="233" t="s">
        <v>1</v>
      </c>
      <c r="C1" s="233" t="s">
        <v>4</v>
      </c>
      <c r="D1" s="312" t="s">
        <v>269</v>
      </c>
      <c r="E1" s="312" t="s">
        <v>151</v>
      </c>
      <c r="F1" s="302" t="s">
        <v>7</v>
      </c>
      <c r="G1" s="498" t="s">
        <v>8</v>
      </c>
      <c r="H1" s="306" t="s">
        <v>9</v>
      </c>
      <c r="I1" s="306" t="s">
        <v>10</v>
      </c>
      <c r="J1" s="306" t="s">
        <v>11</v>
      </c>
      <c r="K1" s="306" t="s">
        <v>12</v>
      </c>
      <c r="L1" s="302" t="s">
        <v>13</v>
      </c>
      <c r="M1" s="306" t="s">
        <v>14</v>
      </c>
      <c r="N1" s="306" t="s">
        <v>15</v>
      </c>
      <c r="O1" s="306" t="s">
        <v>16</v>
      </c>
      <c r="P1" s="306" t="s">
        <v>66</v>
      </c>
      <c r="Q1" s="306" t="s">
        <v>17</v>
      </c>
      <c r="R1" s="489" t="s">
        <v>18</v>
      </c>
      <c r="S1" s="306" t="s">
        <v>67</v>
      </c>
      <c r="T1" s="306" t="s">
        <v>19</v>
      </c>
      <c r="U1" s="306" t="s">
        <v>174</v>
      </c>
      <c r="V1" s="306" t="s">
        <v>175</v>
      </c>
    </row>
    <row r="2" spans="1:22" s="2" customFormat="1" ht="16.5" thickTop="1" x14ac:dyDescent="0.25">
      <c r="A2" s="37"/>
      <c r="B2" s="38"/>
      <c r="C2" s="40"/>
      <c r="D2" s="40"/>
      <c r="E2" s="42"/>
      <c r="F2" s="42"/>
      <c r="G2" s="574"/>
      <c r="H2" s="353"/>
      <c r="I2" s="308"/>
      <c r="J2" s="308"/>
      <c r="K2" s="134"/>
      <c r="L2" s="123"/>
      <c r="M2" s="664"/>
      <c r="N2" s="134"/>
      <c r="O2" s="134"/>
      <c r="P2" s="134"/>
      <c r="Q2" s="135"/>
      <c r="R2" s="43"/>
      <c r="S2" s="134"/>
      <c r="T2" s="309"/>
      <c r="U2" s="310"/>
      <c r="V2" s="311"/>
    </row>
    <row r="3" spans="1:22" s="2" customFormat="1" x14ac:dyDescent="0.25">
      <c r="A3" s="93" t="s">
        <v>213</v>
      </c>
      <c r="B3" s="9">
        <v>2014</v>
      </c>
      <c r="C3" s="3">
        <v>116000</v>
      </c>
      <c r="D3" s="3" t="s">
        <v>265</v>
      </c>
      <c r="E3" s="5"/>
      <c r="F3" s="116">
        <v>5780</v>
      </c>
      <c r="G3" s="117">
        <v>5962.66</v>
      </c>
      <c r="H3" s="362">
        <v>6013.93</v>
      </c>
      <c r="I3" s="5">
        <v>6134.26</v>
      </c>
      <c r="J3" s="5">
        <v>6256.89</v>
      </c>
      <c r="K3" s="1">
        <v>6380</v>
      </c>
      <c r="L3" s="116">
        <v>6542.94</v>
      </c>
      <c r="M3" s="120">
        <v>6639.85</v>
      </c>
      <c r="N3" s="1">
        <v>6772.65</v>
      </c>
      <c r="O3" s="1">
        <v>6908.1</v>
      </c>
      <c r="P3" s="1"/>
      <c r="Q3" s="136"/>
      <c r="R3" s="29"/>
      <c r="S3" s="1"/>
      <c r="T3" s="116"/>
      <c r="U3" s="1"/>
      <c r="V3" s="234"/>
    </row>
    <row r="4" spans="1:22" s="2" customFormat="1" x14ac:dyDescent="0.25">
      <c r="A4" s="93"/>
      <c r="B4" s="9"/>
      <c r="C4" s="3"/>
      <c r="D4" s="3"/>
      <c r="E4" s="5"/>
      <c r="F4" s="116">
        <v>1265</v>
      </c>
      <c r="G4" s="117">
        <v>1150.25</v>
      </c>
      <c r="H4" s="362">
        <v>1002.34</v>
      </c>
      <c r="I4" s="5">
        <v>912.73</v>
      </c>
      <c r="J4" s="5">
        <v>789.38</v>
      </c>
      <c r="K4" s="1">
        <v>664.25</v>
      </c>
      <c r="L4" s="116">
        <v>356.61</v>
      </c>
      <c r="M4" s="120">
        <v>403.41</v>
      </c>
      <c r="N4" s="1">
        <v>273.62</v>
      </c>
      <c r="O4" s="1">
        <v>138.16</v>
      </c>
      <c r="P4" s="1"/>
      <c r="Q4" s="136"/>
      <c r="R4" s="29"/>
      <c r="S4" s="1"/>
      <c r="T4" s="116"/>
      <c r="U4" s="1"/>
      <c r="V4" s="234"/>
    </row>
    <row r="5" spans="1:22" s="2" customFormat="1" x14ac:dyDescent="0.25">
      <c r="A5" s="93" t="s">
        <v>214</v>
      </c>
      <c r="B5" s="9">
        <v>2011</v>
      </c>
      <c r="C5" s="3">
        <v>688800</v>
      </c>
      <c r="D5" s="3" t="s">
        <v>265</v>
      </c>
      <c r="E5" s="5"/>
      <c r="F5" s="116">
        <v>43200</v>
      </c>
      <c r="G5" s="116">
        <v>43200</v>
      </c>
      <c r="H5" s="120">
        <v>43200</v>
      </c>
      <c r="I5" s="1">
        <v>43200</v>
      </c>
      <c r="J5" s="1">
        <v>43200</v>
      </c>
      <c r="K5" s="1">
        <v>43200</v>
      </c>
      <c r="L5" s="116">
        <v>43200</v>
      </c>
      <c r="M5" s="120">
        <v>43200</v>
      </c>
      <c r="N5" s="1">
        <v>43200</v>
      </c>
      <c r="O5" s="1">
        <v>43200</v>
      </c>
      <c r="P5" s="1"/>
      <c r="Q5" s="136"/>
      <c r="R5" s="29"/>
      <c r="S5" s="1"/>
      <c r="T5" s="116"/>
      <c r="U5" s="1"/>
      <c r="V5" s="234"/>
    </row>
    <row r="6" spans="1:22" s="2" customFormat="1" x14ac:dyDescent="0.25">
      <c r="A6" s="93"/>
      <c r="B6" s="9"/>
      <c r="C6" s="3"/>
      <c r="D6" s="3"/>
      <c r="E6" s="5"/>
      <c r="F6" s="116">
        <v>17387</v>
      </c>
      <c r="G6" s="117">
        <v>15761</v>
      </c>
      <c r="H6" s="362">
        <v>14068</v>
      </c>
      <c r="I6" s="5">
        <v>12312</v>
      </c>
      <c r="J6" s="5">
        <v>10503</v>
      </c>
      <c r="K6" s="1">
        <v>8652</v>
      </c>
      <c r="L6" s="116">
        <v>6743</v>
      </c>
      <c r="M6" s="120">
        <v>4847</v>
      </c>
      <c r="N6" s="1">
        <v>2891</v>
      </c>
      <c r="O6" s="1">
        <v>26</v>
      </c>
      <c r="P6" s="1"/>
      <c r="Q6" s="136"/>
      <c r="R6" s="29"/>
      <c r="S6" s="1"/>
      <c r="T6" s="116"/>
      <c r="U6" s="1"/>
      <c r="V6" s="234"/>
    </row>
    <row r="7" spans="1:22" s="2" customFormat="1" x14ac:dyDescent="0.25">
      <c r="A7" s="235"/>
      <c r="B7" s="9"/>
      <c r="C7" s="3"/>
      <c r="D7" s="3"/>
      <c r="E7" s="5"/>
      <c r="F7" s="116"/>
      <c r="G7" s="117"/>
      <c r="H7" s="362"/>
      <c r="I7" s="5"/>
      <c r="J7" s="5"/>
      <c r="K7" s="1"/>
      <c r="L7" s="116"/>
      <c r="M7" s="120"/>
      <c r="N7" s="1"/>
      <c r="O7" s="1"/>
      <c r="P7" s="1"/>
      <c r="Q7" s="136"/>
      <c r="R7" s="29"/>
      <c r="S7" s="1"/>
      <c r="T7" s="116"/>
      <c r="U7" s="1"/>
      <c r="V7" s="234"/>
    </row>
    <row r="8" spans="1:22" s="2" customFormat="1" x14ac:dyDescent="0.25">
      <c r="A8" s="235" t="s">
        <v>215</v>
      </c>
      <c r="B8" s="9"/>
      <c r="C8" s="3"/>
      <c r="D8" s="3"/>
      <c r="E8" s="5"/>
      <c r="F8" s="116">
        <v>284351</v>
      </c>
      <c r="G8" s="117">
        <v>294000</v>
      </c>
      <c r="H8" s="362">
        <v>295000</v>
      </c>
      <c r="I8" s="5">
        <v>295000</v>
      </c>
      <c r="J8" s="5">
        <v>295000</v>
      </c>
      <c r="K8" s="1">
        <v>295000</v>
      </c>
      <c r="L8" s="116">
        <v>295000</v>
      </c>
      <c r="M8" s="120">
        <v>300000</v>
      </c>
      <c r="N8" s="1">
        <v>300000</v>
      </c>
      <c r="O8" s="1">
        <v>305000</v>
      </c>
      <c r="P8" s="1">
        <v>305000</v>
      </c>
      <c r="Q8" s="136">
        <v>310000</v>
      </c>
      <c r="R8" s="29">
        <v>310000</v>
      </c>
      <c r="S8" s="1">
        <v>315000</v>
      </c>
      <c r="T8" s="116">
        <v>315000</v>
      </c>
      <c r="U8" s="1">
        <v>315000</v>
      </c>
      <c r="V8" s="234">
        <v>315000</v>
      </c>
    </row>
    <row r="9" spans="1:22" x14ac:dyDescent="0.25">
      <c r="A9" s="25" t="s">
        <v>216</v>
      </c>
      <c r="B9" s="236"/>
      <c r="C9" s="18"/>
      <c r="D9" s="236"/>
      <c r="E9" s="15"/>
      <c r="F9" s="22">
        <v>107373</v>
      </c>
      <c r="G9" s="22">
        <v>140000</v>
      </c>
      <c r="H9" s="26">
        <v>140000</v>
      </c>
      <c r="I9" s="11">
        <v>140000</v>
      </c>
      <c r="J9" s="15">
        <v>140000</v>
      </c>
      <c r="K9" s="11">
        <v>140000</v>
      </c>
      <c r="L9" s="105">
        <v>140000</v>
      </c>
      <c r="M9" s="26">
        <v>145000</v>
      </c>
      <c r="N9" s="11">
        <v>145000</v>
      </c>
      <c r="O9" s="11">
        <v>145000</v>
      </c>
      <c r="P9" s="11">
        <v>145000</v>
      </c>
      <c r="Q9" s="28">
        <v>145000</v>
      </c>
      <c r="R9" s="30">
        <v>150000</v>
      </c>
      <c r="S9" s="11">
        <v>150000</v>
      </c>
      <c r="T9" s="105">
        <v>150000</v>
      </c>
      <c r="U9" s="11">
        <v>150000</v>
      </c>
      <c r="V9" s="127">
        <v>150000</v>
      </c>
    </row>
    <row r="10" spans="1:22" x14ac:dyDescent="0.25">
      <c r="A10" s="25" t="s">
        <v>217</v>
      </c>
      <c r="B10" s="236"/>
      <c r="C10" s="18"/>
      <c r="D10" s="236"/>
      <c r="E10" s="15"/>
      <c r="F10" s="22">
        <v>98014</v>
      </c>
      <c r="G10" s="22">
        <v>125000</v>
      </c>
      <c r="H10" s="26">
        <v>130000</v>
      </c>
      <c r="I10" s="11">
        <v>135000</v>
      </c>
      <c r="J10" s="15">
        <v>140000</v>
      </c>
      <c r="K10" s="11">
        <v>25000</v>
      </c>
      <c r="L10" s="105">
        <v>25000</v>
      </c>
      <c r="M10" s="26">
        <v>25000</v>
      </c>
      <c r="N10" s="11">
        <v>25000</v>
      </c>
      <c r="O10" s="11">
        <v>50000</v>
      </c>
      <c r="P10" s="11">
        <v>50000</v>
      </c>
      <c r="Q10" s="28">
        <v>50000</v>
      </c>
      <c r="R10" s="30">
        <v>50000</v>
      </c>
      <c r="S10" s="11">
        <v>50000</v>
      </c>
      <c r="T10" s="105">
        <v>50000</v>
      </c>
      <c r="U10" s="11">
        <v>50000</v>
      </c>
      <c r="V10" s="127">
        <v>50000</v>
      </c>
    </row>
    <row r="11" spans="1:22" x14ac:dyDescent="0.25">
      <c r="A11" s="25"/>
      <c r="B11" s="236"/>
      <c r="C11" s="18"/>
      <c r="D11" s="236"/>
      <c r="E11" s="15"/>
      <c r="F11" s="22"/>
      <c r="G11" s="22"/>
      <c r="H11" s="26"/>
      <c r="I11" s="11"/>
      <c r="J11" s="15"/>
      <c r="K11" s="11"/>
      <c r="L11" s="105"/>
      <c r="M11" s="26"/>
      <c r="N11" s="11"/>
      <c r="O11" s="11"/>
      <c r="P11" s="11"/>
      <c r="Q11" s="28"/>
      <c r="R11" s="30"/>
      <c r="S11" s="11"/>
      <c r="T11" s="105"/>
      <c r="U11" s="11"/>
      <c r="V11" s="127"/>
    </row>
    <row r="12" spans="1:22" x14ac:dyDescent="0.25">
      <c r="A12" s="25" t="s">
        <v>218</v>
      </c>
      <c r="B12" s="236"/>
      <c r="C12" s="18"/>
      <c r="D12" s="236"/>
      <c r="E12" s="15"/>
      <c r="F12" s="22"/>
      <c r="G12" s="22"/>
      <c r="H12" s="26"/>
      <c r="I12" s="11"/>
      <c r="J12" s="15"/>
      <c r="K12" s="11"/>
      <c r="L12" s="105"/>
      <c r="M12" s="26"/>
      <c r="N12" s="11">
        <v>1000000</v>
      </c>
      <c r="O12" s="11"/>
      <c r="P12" s="11"/>
      <c r="Q12" s="28"/>
      <c r="R12" s="30"/>
      <c r="S12" s="11"/>
      <c r="T12" s="105"/>
      <c r="U12" s="11"/>
      <c r="V12" s="127"/>
    </row>
    <row r="13" spans="1:22" x14ac:dyDescent="0.25">
      <c r="A13" s="25" t="s">
        <v>219</v>
      </c>
      <c r="B13" s="236"/>
      <c r="C13" s="18"/>
      <c r="D13" s="236"/>
      <c r="E13" s="15"/>
      <c r="F13" s="22"/>
      <c r="G13" s="22"/>
      <c r="H13" s="26">
        <v>40000</v>
      </c>
      <c r="I13" s="11"/>
      <c r="J13" s="15"/>
      <c r="K13" s="11"/>
      <c r="L13" s="105"/>
      <c r="M13" s="26"/>
      <c r="N13" s="11"/>
      <c r="O13" s="11"/>
      <c r="P13" s="11"/>
      <c r="Q13" s="28"/>
      <c r="R13" s="30"/>
      <c r="S13" s="11"/>
      <c r="T13" s="105"/>
      <c r="U13" s="11"/>
      <c r="V13" s="127"/>
    </row>
    <row r="14" spans="1:22" x14ac:dyDescent="0.25">
      <c r="A14" s="84" t="s">
        <v>248</v>
      </c>
      <c r="B14" s="237"/>
      <c r="C14" s="49"/>
      <c r="D14" s="237"/>
      <c r="E14" s="50"/>
      <c r="F14" s="107"/>
      <c r="G14" s="107"/>
      <c r="H14" s="100"/>
      <c r="I14" s="51"/>
      <c r="J14" s="50"/>
      <c r="K14" s="51">
        <v>30000</v>
      </c>
      <c r="L14" s="104"/>
      <c r="M14" s="100"/>
      <c r="N14" s="51"/>
      <c r="O14" s="51"/>
      <c r="P14" s="51"/>
      <c r="Q14" s="85"/>
      <c r="R14" s="52"/>
      <c r="S14" s="51"/>
      <c r="T14" s="104"/>
      <c r="U14" s="51"/>
      <c r="V14" s="238"/>
    </row>
    <row r="15" spans="1:22" ht="16.5" thickBot="1" x14ac:dyDescent="0.3">
      <c r="A15" s="84"/>
      <c r="B15" s="237"/>
      <c r="C15" s="49"/>
      <c r="D15" s="237"/>
      <c r="E15" s="50"/>
      <c r="F15" s="107"/>
      <c r="G15" s="107"/>
      <c r="H15" s="100"/>
      <c r="I15" s="51"/>
      <c r="J15" s="50"/>
      <c r="K15" s="51"/>
      <c r="L15" s="104"/>
      <c r="M15" s="100"/>
      <c r="N15" s="51"/>
      <c r="O15" s="51"/>
      <c r="P15" s="51"/>
      <c r="Q15" s="85"/>
      <c r="R15" s="52"/>
      <c r="S15" s="51"/>
      <c r="T15" s="104"/>
      <c r="U15" s="51"/>
      <c r="V15" s="238"/>
    </row>
    <row r="16" spans="1:22" ht="16.5" thickTop="1" x14ac:dyDescent="0.25">
      <c r="A16" s="239" t="s">
        <v>38</v>
      </c>
      <c r="B16" s="240"/>
      <c r="C16" s="63"/>
      <c r="D16" s="240"/>
      <c r="E16" s="64"/>
      <c r="F16" s="118"/>
      <c r="G16" s="118"/>
      <c r="H16" s="121"/>
      <c r="I16" s="65"/>
      <c r="J16" s="64"/>
      <c r="K16" s="65"/>
      <c r="L16" s="124"/>
      <c r="M16" s="121"/>
      <c r="N16" s="65"/>
      <c r="O16" s="65"/>
      <c r="P16" s="65"/>
      <c r="Q16" s="138"/>
      <c r="R16" s="66"/>
      <c r="S16" s="65"/>
      <c r="T16" s="124"/>
      <c r="U16" s="65"/>
      <c r="V16" s="241"/>
    </row>
    <row r="17" spans="1:22" ht="16.5" thickBot="1" x14ac:dyDescent="0.3">
      <c r="A17" s="242" t="s">
        <v>220</v>
      </c>
      <c r="B17" s="243"/>
      <c r="C17" s="244"/>
      <c r="D17" s="243"/>
      <c r="E17" s="126"/>
      <c r="F17" s="125"/>
      <c r="G17" s="125"/>
      <c r="H17" s="404"/>
      <c r="I17" s="109"/>
      <c r="J17" s="126"/>
      <c r="K17" s="109"/>
      <c r="L17" s="245"/>
      <c r="M17" s="404"/>
      <c r="N17" s="109"/>
      <c r="O17" s="109"/>
      <c r="P17" s="109"/>
      <c r="Q17" s="110"/>
      <c r="R17" s="113"/>
      <c r="S17" s="109"/>
      <c r="T17" s="245"/>
      <c r="U17" s="109"/>
      <c r="V17" s="128"/>
    </row>
    <row r="18" spans="1:22" ht="16.5" thickTop="1" x14ac:dyDescent="0.25">
      <c r="A18" s="174" t="s">
        <v>221</v>
      </c>
      <c r="B18" s="246"/>
      <c r="C18" s="153"/>
      <c r="D18" s="246"/>
      <c r="E18" s="247"/>
      <c r="F18" s="248"/>
      <c r="G18" s="248"/>
      <c r="H18" s="497"/>
      <c r="I18" s="249"/>
      <c r="J18" s="247"/>
      <c r="K18" s="249"/>
      <c r="L18" s="250"/>
      <c r="M18" s="497"/>
      <c r="N18" s="249">
        <v>-1000000</v>
      </c>
      <c r="O18" s="249"/>
      <c r="P18" s="249"/>
      <c r="Q18" s="251"/>
      <c r="R18" s="252"/>
      <c r="S18" s="249"/>
      <c r="T18" s="250"/>
      <c r="U18" s="249"/>
      <c r="V18" s="253"/>
    </row>
    <row r="19" spans="1:22" ht="16.5" thickBot="1" x14ac:dyDescent="0.3">
      <c r="A19" s="181" t="s">
        <v>222</v>
      </c>
      <c r="B19" s="254"/>
      <c r="C19" s="182"/>
      <c r="D19" s="254"/>
      <c r="E19" s="197"/>
      <c r="F19" s="225"/>
      <c r="G19" s="225"/>
      <c r="H19" s="495">
        <v>-40000</v>
      </c>
      <c r="I19" s="202"/>
      <c r="J19" s="197"/>
      <c r="K19" s="202">
        <v>-30000</v>
      </c>
      <c r="L19" s="200"/>
      <c r="M19" s="495"/>
      <c r="N19" s="202"/>
      <c r="O19" s="202"/>
      <c r="P19" s="202"/>
      <c r="Q19" s="255"/>
      <c r="R19" s="201"/>
      <c r="S19" s="202"/>
      <c r="T19" s="200"/>
      <c r="U19" s="202"/>
      <c r="V19" s="256"/>
    </row>
    <row r="20" spans="1:22" s="2" customFormat="1" ht="16.5" thickTop="1" x14ac:dyDescent="0.25">
      <c r="A20" s="257"/>
      <c r="B20" s="258"/>
      <c r="C20" s="46"/>
      <c r="D20" s="46"/>
      <c r="E20" s="259"/>
      <c r="F20" s="123"/>
      <c r="G20" s="575"/>
      <c r="H20" s="429"/>
      <c r="I20" s="259"/>
      <c r="J20" s="259"/>
      <c r="K20" s="134"/>
      <c r="L20" s="123"/>
      <c r="M20" s="664"/>
      <c r="N20" s="134"/>
      <c r="O20" s="134"/>
      <c r="P20" s="134"/>
      <c r="Q20" s="135"/>
      <c r="R20" s="43"/>
      <c r="S20" s="134"/>
      <c r="T20" s="123"/>
      <c r="U20" s="134"/>
      <c r="V20" s="260"/>
    </row>
    <row r="21" spans="1:22" s="20" customFormat="1" x14ac:dyDescent="0.25">
      <c r="A21" s="26" t="s">
        <v>73</v>
      </c>
      <c r="B21" s="261"/>
      <c r="C21" s="15"/>
      <c r="D21" s="333"/>
      <c r="E21" s="22"/>
      <c r="F21" s="22">
        <f t="shared" ref="F21:V21" si="0">SUM(F3:F20)</f>
        <v>557370</v>
      </c>
      <c r="G21" s="22">
        <f t="shared" si="0"/>
        <v>625073.91</v>
      </c>
      <c r="H21" s="108">
        <f t="shared" si="0"/>
        <v>629284.27</v>
      </c>
      <c r="I21" s="15">
        <f t="shared" si="0"/>
        <v>632558.99</v>
      </c>
      <c r="J21" s="15">
        <f t="shared" si="0"/>
        <v>635749.27</v>
      </c>
      <c r="K21" s="15">
        <f t="shared" si="0"/>
        <v>518896.25</v>
      </c>
      <c r="L21" s="22">
        <f t="shared" si="0"/>
        <v>516842.55</v>
      </c>
      <c r="M21" s="108">
        <f t="shared" si="0"/>
        <v>525090.26</v>
      </c>
      <c r="N21" s="15">
        <f t="shared" si="0"/>
        <v>523137.27</v>
      </c>
      <c r="O21" s="15">
        <f t="shared" si="0"/>
        <v>550272.26</v>
      </c>
      <c r="P21" s="15">
        <f t="shared" si="0"/>
        <v>500000</v>
      </c>
      <c r="Q21" s="27">
        <f t="shared" si="0"/>
        <v>505000</v>
      </c>
      <c r="R21" s="24">
        <f t="shared" si="0"/>
        <v>510000</v>
      </c>
      <c r="S21" s="15">
        <f t="shared" si="0"/>
        <v>515000</v>
      </c>
      <c r="T21" s="22">
        <f t="shared" si="0"/>
        <v>515000</v>
      </c>
      <c r="U21" s="15">
        <f t="shared" si="0"/>
        <v>515000</v>
      </c>
      <c r="V21" s="129">
        <f t="shared" si="0"/>
        <v>515000</v>
      </c>
    </row>
    <row r="22" spans="1:22" x14ac:dyDescent="0.25">
      <c r="A22" s="25" t="s">
        <v>37</v>
      </c>
      <c r="B22" s="236"/>
      <c r="C22" s="18"/>
      <c r="D22" s="236"/>
      <c r="E22" s="18"/>
      <c r="F22" s="22">
        <f t="shared" ref="F22:V22" si="1">-SUM(F3:F6)</f>
        <v>-67632</v>
      </c>
      <c r="G22" s="22">
        <f t="shared" si="1"/>
        <v>-66073.91</v>
      </c>
      <c r="H22" s="108">
        <f t="shared" si="1"/>
        <v>-64284.270000000004</v>
      </c>
      <c r="I22" s="15">
        <f t="shared" si="1"/>
        <v>-62558.99</v>
      </c>
      <c r="J22" s="15">
        <f t="shared" si="1"/>
        <v>-60749.270000000004</v>
      </c>
      <c r="K22" s="15">
        <f t="shared" si="1"/>
        <v>-58896.25</v>
      </c>
      <c r="L22" s="22">
        <f t="shared" si="1"/>
        <v>-56842.55</v>
      </c>
      <c r="M22" s="108">
        <f t="shared" si="1"/>
        <v>-55090.26</v>
      </c>
      <c r="N22" s="15">
        <f t="shared" si="1"/>
        <v>-53137.27</v>
      </c>
      <c r="O22" s="15">
        <f t="shared" si="1"/>
        <v>-50272.26</v>
      </c>
      <c r="P22" s="15">
        <f t="shared" si="1"/>
        <v>0</v>
      </c>
      <c r="Q22" s="27">
        <f t="shared" si="1"/>
        <v>0</v>
      </c>
      <c r="R22" s="24">
        <f t="shared" si="1"/>
        <v>0</v>
      </c>
      <c r="S22" s="15">
        <f t="shared" si="1"/>
        <v>0</v>
      </c>
      <c r="T22" s="22">
        <f t="shared" si="1"/>
        <v>0</v>
      </c>
      <c r="U22" s="15">
        <f t="shared" si="1"/>
        <v>0</v>
      </c>
      <c r="V22" s="129">
        <f t="shared" si="1"/>
        <v>0</v>
      </c>
    </row>
    <row r="23" spans="1:22" x14ac:dyDescent="0.25">
      <c r="A23" s="25" t="s">
        <v>42</v>
      </c>
      <c r="B23" s="236"/>
      <c r="C23" s="18"/>
      <c r="D23" s="236"/>
      <c r="E23" s="18"/>
      <c r="F23" s="22">
        <f t="shared" ref="F23:V23" si="2">-SUM(F8:F20)</f>
        <v>-489738</v>
      </c>
      <c r="G23" s="22">
        <f t="shared" si="2"/>
        <v>-559000</v>
      </c>
      <c r="H23" s="108">
        <f t="shared" si="2"/>
        <v>-565000</v>
      </c>
      <c r="I23" s="15">
        <f t="shared" si="2"/>
        <v>-570000</v>
      </c>
      <c r="J23" s="15">
        <f t="shared" si="2"/>
        <v>-575000</v>
      </c>
      <c r="K23" s="15">
        <f t="shared" si="2"/>
        <v>-460000</v>
      </c>
      <c r="L23" s="22">
        <f t="shared" si="2"/>
        <v>-460000</v>
      </c>
      <c r="M23" s="108">
        <f t="shared" si="2"/>
        <v>-470000</v>
      </c>
      <c r="N23" s="15">
        <f t="shared" si="2"/>
        <v>-470000</v>
      </c>
      <c r="O23" s="15">
        <f t="shared" si="2"/>
        <v>-500000</v>
      </c>
      <c r="P23" s="15">
        <f t="shared" si="2"/>
        <v>-500000</v>
      </c>
      <c r="Q23" s="27">
        <f t="shared" si="2"/>
        <v>-505000</v>
      </c>
      <c r="R23" s="24">
        <f t="shared" si="2"/>
        <v>-510000</v>
      </c>
      <c r="S23" s="15">
        <f t="shared" si="2"/>
        <v>-515000</v>
      </c>
      <c r="T23" s="22">
        <f t="shared" si="2"/>
        <v>-515000</v>
      </c>
      <c r="U23" s="15">
        <f t="shared" si="2"/>
        <v>-515000</v>
      </c>
      <c r="V23" s="129">
        <f t="shared" si="2"/>
        <v>-515000</v>
      </c>
    </row>
    <row r="24" spans="1:22" x14ac:dyDescent="0.25">
      <c r="A24" s="25" t="s">
        <v>40</v>
      </c>
      <c r="B24" s="236"/>
      <c r="C24" s="18"/>
      <c r="D24" s="236"/>
      <c r="E24" s="18"/>
      <c r="F24" s="22">
        <f t="shared" ref="F24:V24" si="3">SUM(F21:F23)</f>
        <v>0</v>
      </c>
      <c r="G24" s="22">
        <f t="shared" si="3"/>
        <v>0</v>
      </c>
      <c r="H24" s="108">
        <f t="shared" si="3"/>
        <v>0</v>
      </c>
      <c r="I24" s="15">
        <f t="shared" si="3"/>
        <v>0</v>
      </c>
      <c r="J24" s="15">
        <f t="shared" si="3"/>
        <v>0</v>
      </c>
      <c r="K24" s="15">
        <f t="shared" si="3"/>
        <v>0</v>
      </c>
      <c r="L24" s="22">
        <f t="shared" si="3"/>
        <v>0</v>
      </c>
      <c r="M24" s="108">
        <f t="shared" si="3"/>
        <v>0</v>
      </c>
      <c r="N24" s="15">
        <f t="shared" si="3"/>
        <v>0</v>
      </c>
      <c r="O24" s="15">
        <f t="shared" si="3"/>
        <v>0</v>
      </c>
      <c r="P24" s="15">
        <f t="shared" si="3"/>
        <v>0</v>
      </c>
      <c r="Q24" s="27">
        <f t="shared" si="3"/>
        <v>0</v>
      </c>
      <c r="R24" s="24">
        <f t="shared" si="3"/>
        <v>0</v>
      </c>
      <c r="S24" s="15">
        <f t="shared" si="3"/>
        <v>0</v>
      </c>
      <c r="T24" s="22">
        <f t="shared" si="3"/>
        <v>0</v>
      </c>
      <c r="U24" s="15">
        <f t="shared" si="3"/>
        <v>0</v>
      </c>
      <c r="V24" s="129">
        <f t="shared" si="3"/>
        <v>0</v>
      </c>
    </row>
    <row r="25" spans="1:22" x14ac:dyDescent="0.25">
      <c r="A25" s="185" t="s">
        <v>223</v>
      </c>
      <c r="B25" s="262"/>
      <c r="C25" s="180"/>
      <c r="D25" s="262"/>
      <c r="E25" s="180"/>
      <c r="F25" s="189">
        <v>-37000</v>
      </c>
      <c r="G25" s="189">
        <v>-37000</v>
      </c>
      <c r="H25" s="193">
        <v>-55000</v>
      </c>
      <c r="I25" s="191">
        <v>-55000</v>
      </c>
      <c r="J25" s="191">
        <v>-55000</v>
      </c>
      <c r="K25" s="191">
        <v>-85000</v>
      </c>
      <c r="L25" s="189">
        <v>-85000</v>
      </c>
      <c r="M25" s="193">
        <v>-125000</v>
      </c>
      <c r="N25" s="191">
        <v>-125000</v>
      </c>
      <c r="O25" s="191">
        <v>0</v>
      </c>
      <c r="P25" s="191">
        <v>0</v>
      </c>
      <c r="Q25" s="194">
        <v>0</v>
      </c>
      <c r="R25" s="190">
        <v>0</v>
      </c>
      <c r="S25" s="191">
        <v>0</v>
      </c>
      <c r="T25" s="191">
        <v>0</v>
      </c>
      <c r="U25" s="191">
        <v>0</v>
      </c>
      <c r="V25" s="191">
        <v>0</v>
      </c>
    </row>
    <row r="26" spans="1:22" ht="16.5" thickBot="1" x14ac:dyDescent="0.3">
      <c r="A26" s="177" t="s">
        <v>224</v>
      </c>
      <c r="B26" s="262"/>
      <c r="C26" s="180"/>
      <c r="D26" s="262"/>
      <c r="E26" s="180"/>
      <c r="F26" s="189">
        <v>-5000</v>
      </c>
      <c r="G26" s="189">
        <v>-15000</v>
      </c>
      <c r="H26" s="193">
        <v>-11000</v>
      </c>
      <c r="I26" s="191">
        <v>-10000</v>
      </c>
      <c r="J26" s="191">
        <v>-10000</v>
      </c>
      <c r="K26" s="191">
        <v>-10000</v>
      </c>
      <c r="L26" s="189">
        <v>-10000</v>
      </c>
      <c r="M26" s="193">
        <v>0</v>
      </c>
      <c r="N26" s="191">
        <v>0</v>
      </c>
      <c r="O26" s="191">
        <v>0</v>
      </c>
      <c r="P26" s="191">
        <v>0</v>
      </c>
      <c r="Q26" s="194">
        <v>0</v>
      </c>
      <c r="R26" s="190">
        <v>0</v>
      </c>
      <c r="S26" s="191">
        <v>0</v>
      </c>
      <c r="T26" s="189">
        <v>0</v>
      </c>
      <c r="U26" s="191">
        <v>0</v>
      </c>
      <c r="V26" s="192">
        <v>0</v>
      </c>
    </row>
    <row r="27" spans="1:22" s="20" customFormat="1" ht="17.25" thickTop="1" thickBot="1" x14ac:dyDescent="0.3">
      <c r="A27" s="86" t="s">
        <v>39</v>
      </c>
      <c r="B27" s="263"/>
      <c r="C27" s="78"/>
      <c r="D27" s="334"/>
      <c r="E27" s="78"/>
      <c r="F27" s="103">
        <f>SUM(F22+F23+F25+F26)</f>
        <v>-599370</v>
      </c>
      <c r="G27" s="103">
        <f t="shared" ref="G27:V27" si="4">SUM(G22+G23+G25+G26)</f>
        <v>-677073.91</v>
      </c>
      <c r="H27" s="90">
        <f t="shared" si="4"/>
        <v>-695284.27</v>
      </c>
      <c r="I27" s="78">
        <f>SUM(I22+I23+I25+I26)</f>
        <v>-697558.99</v>
      </c>
      <c r="J27" s="78">
        <f t="shared" si="4"/>
        <v>-700749.27</v>
      </c>
      <c r="K27" s="78">
        <f t="shared" si="4"/>
        <v>-613896.25</v>
      </c>
      <c r="L27" s="103">
        <f t="shared" si="4"/>
        <v>-611842.55000000005</v>
      </c>
      <c r="M27" s="90">
        <f t="shared" si="4"/>
        <v>-650090.26</v>
      </c>
      <c r="N27" s="78">
        <f t="shared" si="4"/>
        <v>-648137.27</v>
      </c>
      <c r="O27" s="78">
        <f t="shared" si="4"/>
        <v>-550272.26</v>
      </c>
      <c r="P27" s="78">
        <f t="shared" si="4"/>
        <v>-500000</v>
      </c>
      <c r="Q27" s="79">
        <f t="shared" si="4"/>
        <v>-505000</v>
      </c>
      <c r="R27" s="80">
        <f t="shared" si="4"/>
        <v>-510000</v>
      </c>
      <c r="S27" s="78">
        <f t="shared" si="4"/>
        <v>-515000</v>
      </c>
      <c r="T27" s="78">
        <f t="shared" si="4"/>
        <v>-515000</v>
      </c>
      <c r="U27" s="78">
        <f t="shared" si="4"/>
        <v>-515000</v>
      </c>
      <c r="V27" s="78">
        <f t="shared" si="4"/>
        <v>-515000</v>
      </c>
    </row>
    <row r="28" spans="1:22" ht="16.5" thickTop="1" x14ac:dyDescent="0.25">
      <c r="A28" s="84"/>
      <c r="B28" s="237"/>
      <c r="C28" s="49"/>
      <c r="D28" s="237"/>
      <c r="E28" s="49"/>
      <c r="F28" s="107"/>
      <c r="G28" s="107"/>
      <c r="H28" s="431"/>
      <c r="I28" s="51"/>
      <c r="J28" s="51"/>
      <c r="K28" s="50"/>
      <c r="L28" s="104"/>
      <c r="M28" s="100"/>
      <c r="N28" s="51"/>
      <c r="O28" s="51"/>
      <c r="P28" s="51"/>
      <c r="Q28" s="85"/>
      <c r="R28" s="52"/>
      <c r="S28" s="51"/>
      <c r="T28" s="119"/>
      <c r="U28" s="83"/>
      <c r="V28" s="264"/>
    </row>
    <row r="29" spans="1:22" s="20" customFormat="1" x14ac:dyDescent="0.25">
      <c r="A29" s="185" t="s">
        <v>159</v>
      </c>
      <c r="B29" s="265"/>
      <c r="C29" s="191"/>
      <c r="D29" s="335"/>
      <c r="E29" s="189">
        <v>344926</v>
      </c>
      <c r="F29" s="189">
        <f t="shared" ref="F29:V30" si="5">SUM(E29+F18-F25)</f>
        <v>381926</v>
      </c>
      <c r="G29" s="189">
        <f t="shared" si="5"/>
        <v>418926</v>
      </c>
      <c r="H29" s="193">
        <f t="shared" si="5"/>
        <v>473926</v>
      </c>
      <c r="I29" s="191">
        <f t="shared" si="5"/>
        <v>528926</v>
      </c>
      <c r="J29" s="191">
        <f t="shared" si="5"/>
        <v>583926</v>
      </c>
      <c r="K29" s="191">
        <f t="shared" si="5"/>
        <v>668926</v>
      </c>
      <c r="L29" s="189">
        <f t="shared" si="5"/>
        <v>753926</v>
      </c>
      <c r="M29" s="193">
        <f t="shared" si="5"/>
        <v>878926</v>
      </c>
      <c r="N29" s="191">
        <f t="shared" si="5"/>
        <v>3926</v>
      </c>
      <c r="O29" s="191">
        <f t="shared" si="5"/>
        <v>3926</v>
      </c>
      <c r="P29" s="191">
        <f t="shared" si="5"/>
        <v>3926</v>
      </c>
      <c r="Q29" s="194">
        <f t="shared" si="5"/>
        <v>3926</v>
      </c>
      <c r="R29" s="190">
        <f t="shared" si="5"/>
        <v>3926</v>
      </c>
      <c r="S29" s="191">
        <f t="shared" si="5"/>
        <v>3926</v>
      </c>
      <c r="T29" s="189">
        <f t="shared" si="5"/>
        <v>3926</v>
      </c>
      <c r="U29" s="191">
        <f t="shared" si="5"/>
        <v>3926</v>
      </c>
      <c r="V29" s="192">
        <f t="shared" si="5"/>
        <v>3926</v>
      </c>
    </row>
    <row r="30" spans="1:22" s="20" customFormat="1" ht="16.5" thickBot="1" x14ac:dyDescent="0.3">
      <c r="A30" s="266" t="s">
        <v>160</v>
      </c>
      <c r="B30" s="265"/>
      <c r="C30" s="191"/>
      <c r="D30" s="335"/>
      <c r="E30" s="189">
        <v>9016</v>
      </c>
      <c r="F30" s="189">
        <f>SUM(E30+F19-F26)</f>
        <v>14016</v>
      </c>
      <c r="G30" s="189">
        <f t="shared" si="5"/>
        <v>29016</v>
      </c>
      <c r="H30" s="432">
        <f t="shared" si="5"/>
        <v>16</v>
      </c>
      <c r="I30" s="197">
        <f t="shared" si="5"/>
        <v>10016</v>
      </c>
      <c r="J30" s="197">
        <f t="shared" si="5"/>
        <v>20016</v>
      </c>
      <c r="K30" s="197">
        <f t="shared" si="5"/>
        <v>16</v>
      </c>
      <c r="L30" s="225">
        <f t="shared" si="5"/>
        <v>10016</v>
      </c>
      <c r="M30" s="193">
        <f t="shared" si="5"/>
        <v>10016</v>
      </c>
      <c r="N30" s="191">
        <f t="shared" si="5"/>
        <v>10016</v>
      </c>
      <c r="O30" s="191">
        <f t="shared" si="5"/>
        <v>10016</v>
      </c>
      <c r="P30" s="191">
        <f t="shared" si="5"/>
        <v>10016</v>
      </c>
      <c r="Q30" s="194">
        <f t="shared" si="5"/>
        <v>10016</v>
      </c>
      <c r="R30" s="190">
        <f t="shared" si="5"/>
        <v>10016</v>
      </c>
      <c r="S30" s="191">
        <f t="shared" si="5"/>
        <v>10016</v>
      </c>
      <c r="T30" s="189">
        <f t="shared" si="5"/>
        <v>10016</v>
      </c>
      <c r="U30" s="191">
        <f t="shared" si="5"/>
        <v>10016</v>
      </c>
      <c r="V30" s="192">
        <f t="shared" si="5"/>
        <v>10016</v>
      </c>
    </row>
    <row r="31" spans="1:22" s="270" customFormat="1" ht="17.25" thickTop="1" thickBot="1" x14ac:dyDescent="0.3">
      <c r="A31" s="267" t="s">
        <v>72</v>
      </c>
      <c r="B31" s="268"/>
      <c r="C31" s="269"/>
      <c r="D31" s="268"/>
      <c r="E31" s="78">
        <f t="shared" ref="E31:V31" si="6">SUM(E29:E30)</f>
        <v>353942</v>
      </c>
      <c r="F31" s="103">
        <f t="shared" si="6"/>
        <v>395942</v>
      </c>
      <c r="G31" s="103">
        <f t="shared" si="6"/>
        <v>447942</v>
      </c>
      <c r="H31" s="78">
        <f t="shared" si="6"/>
        <v>473942</v>
      </c>
      <c r="I31" s="80">
        <f t="shared" si="6"/>
        <v>538942</v>
      </c>
      <c r="J31" s="79">
        <f t="shared" si="6"/>
        <v>603942</v>
      </c>
      <c r="K31" s="142">
        <f t="shared" si="6"/>
        <v>668942</v>
      </c>
      <c r="L31" s="132">
        <f t="shared" si="6"/>
        <v>763942</v>
      </c>
      <c r="M31" s="90">
        <f t="shared" si="6"/>
        <v>888942</v>
      </c>
      <c r="N31" s="78">
        <f t="shared" si="6"/>
        <v>13942</v>
      </c>
      <c r="O31" s="78">
        <f t="shared" si="6"/>
        <v>13942</v>
      </c>
      <c r="P31" s="78">
        <f t="shared" si="6"/>
        <v>13942</v>
      </c>
      <c r="Q31" s="79">
        <f t="shared" si="6"/>
        <v>13942</v>
      </c>
      <c r="R31" s="80">
        <f t="shared" si="6"/>
        <v>13942</v>
      </c>
      <c r="S31" s="78">
        <f t="shared" si="6"/>
        <v>13942</v>
      </c>
      <c r="T31" s="103">
        <f t="shared" si="6"/>
        <v>13942</v>
      </c>
      <c r="U31" s="78">
        <f t="shared" si="6"/>
        <v>13942</v>
      </c>
      <c r="V31" s="142">
        <f t="shared" si="6"/>
        <v>13942</v>
      </c>
    </row>
    <row r="32" spans="1:22" ht="16.5" thickTop="1" x14ac:dyDescent="0.25">
      <c r="A32" s="2"/>
      <c r="B32" s="271"/>
    </row>
    <row r="33" spans="1:7" x14ac:dyDescent="0.25">
      <c r="A33" s="2"/>
      <c r="B33" s="271"/>
    </row>
    <row r="34" spans="1:7" x14ac:dyDescent="0.25">
      <c r="A34" s="2"/>
      <c r="B34" s="271"/>
      <c r="G34" s="19" t="s">
        <v>225</v>
      </c>
    </row>
    <row r="35" spans="1:7" x14ac:dyDescent="0.25">
      <c r="A35" s="2"/>
      <c r="B35" s="271"/>
      <c r="G35" s="19" t="s">
        <v>226</v>
      </c>
    </row>
    <row r="36" spans="1:7" x14ac:dyDescent="0.25">
      <c r="A36" s="2"/>
      <c r="B36" s="271"/>
    </row>
    <row r="37" spans="1:7" x14ac:dyDescent="0.25">
      <c r="A37" s="2"/>
      <c r="B37" s="271"/>
    </row>
    <row r="38" spans="1:7" x14ac:dyDescent="0.25">
      <c r="A38" s="2"/>
      <c r="B38" s="271"/>
    </row>
    <row r="39" spans="1:7" x14ac:dyDescent="0.25">
      <c r="A39" s="2"/>
      <c r="B39" s="271"/>
    </row>
    <row r="40" spans="1:7" x14ac:dyDescent="0.25">
      <c r="A40" s="2"/>
      <c r="B40" s="271"/>
    </row>
    <row r="41" spans="1:7" x14ac:dyDescent="0.25">
      <c r="A41" s="2"/>
      <c r="B41" s="271"/>
    </row>
    <row r="42" spans="1:7" x14ac:dyDescent="0.25">
      <c r="A42" s="2"/>
      <c r="B42" s="271"/>
    </row>
    <row r="43" spans="1:7" x14ac:dyDescent="0.25">
      <c r="A43" s="2"/>
      <c r="B43" s="271"/>
    </row>
  </sheetData>
  <printOptions horizontalCentered="1"/>
  <pageMargins left="0" right="0" top="0" bottom="0" header="0" footer="0"/>
  <pageSetup scale="40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sheetPr>
    <pageSetUpPr fitToPage="1"/>
  </sheetPr>
  <dimension ref="A1:Y36"/>
  <sheetViews>
    <sheetView zoomScale="85" zoomScaleNormal="85" workbookViewId="0">
      <pane xSplit="1" ySplit="1" topLeftCell="F21" activePane="bottomRight" state="frozen"/>
      <selection pane="topRight" activeCell="B1" sqref="B1"/>
      <selection pane="bottomLeft" activeCell="A2" sqref="A2"/>
      <selection pane="bottomRight" activeCell="K35" sqref="K35"/>
    </sheetView>
  </sheetViews>
  <sheetFormatPr defaultColWidth="9.140625" defaultRowHeight="15.75" x14ac:dyDescent="0.25"/>
  <cols>
    <col min="1" max="1" width="35.85546875" style="31" customWidth="1"/>
    <col min="2" max="2" width="13.5703125" style="31" customWidth="1"/>
    <col min="3" max="3" width="11" style="31" customWidth="1"/>
    <col min="4" max="4" width="12.5703125" style="31" customWidth="1"/>
    <col min="5" max="5" width="28.28515625" style="31" customWidth="1"/>
    <col min="6" max="6" width="11.85546875" style="31" customWidth="1"/>
    <col min="7" max="7" width="26" style="31" customWidth="1"/>
    <col min="8" max="8" width="14" style="31" customWidth="1"/>
    <col min="9" max="9" width="15.42578125" style="31" customWidth="1"/>
    <col min="10" max="10" width="15.85546875" style="31" customWidth="1"/>
    <col min="11" max="25" width="11.7109375" style="31" customWidth="1"/>
    <col min="26" max="16384" width="9.140625" style="31"/>
  </cols>
  <sheetData>
    <row r="1" spans="1:25" ht="48.75" thickTop="1" thickBot="1" x14ac:dyDescent="0.3">
      <c r="A1" s="338" t="s">
        <v>170</v>
      </c>
      <c r="B1" s="226" t="s">
        <v>0</v>
      </c>
      <c r="C1" s="226" t="s">
        <v>1</v>
      </c>
      <c r="D1" s="339" t="s">
        <v>2</v>
      </c>
      <c r="E1" s="340" t="s">
        <v>3</v>
      </c>
      <c r="F1" s="227" t="s">
        <v>4</v>
      </c>
      <c r="G1" s="341" t="s">
        <v>269</v>
      </c>
      <c r="H1" s="342" t="s">
        <v>151</v>
      </c>
      <c r="I1" s="343" t="s">
        <v>7</v>
      </c>
      <c r="J1" s="438" t="s">
        <v>8</v>
      </c>
      <c r="K1" s="343" t="s">
        <v>9</v>
      </c>
      <c r="L1" s="343" t="s">
        <v>10</v>
      </c>
      <c r="M1" s="343" t="s">
        <v>11</v>
      </c>
      <c r="N1" s="343" t="s">
        <v>12</v>
      </c>
      <c r="O1" s="344" t="s">
        <v>13</v>
      </c>
      <c r="P1" s="344" t="s">
        <v>14</v>
      </c>
      <c r="Q1" s="343" t="s">
        <v>15</v>
      </c>
      <c r="R1" s="343" t="s">
        <v>16</v>
      </c>
      <c r="S1" s="343" t="s">
        <v>66</v>
      </c>
      <c r="T1" s="438" t="s">
        <v>17</v>
      </c>
      <c r="U1" s="343" t="s">
        <v>18</v>
      </c>
      <c r="V1" s="343" t="s">
        <v>67</v>
      </c>
      <c r="W1" s="343" t="s">
        <v>19</v>
      </c>
      <c r="X1" s="343" t="s">
        <v>174</v>
      </c>
      <c r="Y1" s="343" t="s">
        <v>175</v>
      </c>
    </row>
    <row r="2" spans="1:25" ht="16.5" thickTop="1" x14ac:dyDescent="0.25">
      <c r="A2" s="345"/>
      <c r="B2" s="346"/>
      <c r="C2" s="347"/>
      <c r="D2" s="348"/>
      <c r="E2" s="349"/>
      <c r="F2" s="46"/>
      <c r="G2" s="350"/>
      <c r="H2" s="351"/>
      <c r="I2" s="352"/>
      <c r="J2" s="574"/>
      <c r="K2" s="353"/>
      <c r="L2" s="354"/>
      <c r="M2" s="354"/>
      <c r="N2" s="586"/>
      <c r="O2" s="592"/>
      <c r="P2" s="588"/>
      <c r="Q2" s="355"/>
      <c r="R2" s="355"/>
      <c r="S2" s="355"/>
      <c r="T2" s="656"/>
      <c r="U2" s="660"/>
      <c r="V2" s="355"/>
      <c r="W2" s="355"/>
      <c r="X2" s="355"/>
      <c r="Y2" s="356"/>
    </row>
    <row r="3" spans="1:25" ht="45.75" x14ac:dyDescent="0.25">
      <c r="A3" s="645" t="s">
        <v>294</v>
      </c>
      <c r="B3" s="646">
        <v>2017</v>
      </c>
      <c r="C3" s="646" t="s">
        <v>77</v>
      </c>
      <c r="D3" s="647">
        <v>4</v>
      </c>
      <c r="E3" s="648" t="s">
        <v>75</v>
      </c>
      <c r="F3" s="649">
        <v>38764</v>
      </c>
      <c r="G3" s="647" t="s">
        <v>253</v>
      </c>
      <c r="H3" s="360"/>
      <c r="I3" s="361">
        <v>0</v>
      </c>
      <c r="J3" s="117"/>
      <c r="K3" s="362">
        <v>50000</v>
      </c>
      <c r="L3" s="5"/>
      <c r="M3" s="5"/>
      <c r="N3" s="117"/>
      <c r="O3" s="363">
        <v>62000</v>
      </c>
      <c r="P3" s="24"/>
      <c r="Q3" s="15"/>
      <c r="R3" s="15"/>
      <c r="S3" s="15">
        <v>77000</v>
      </c>
      <c r="T3" s="22"/>
      <c r="U3" s="108"/>
      <c r="V3" s="15"/>
      <c r="W3" s="15">
        <v>95000</v>
      </c>
      <c r="X3" s="15"/>
      <c r="Y3" s="27"/>
    </row>
    <row r="4" spans="1:25" x14ac:dyDescent="0.25">
      <c r="A4" s="357"/>
      <c r="B4" s="10"/>
      <c r="C4" s="10"/>
      <c r="D4" s="358"/>
      <c r="E4" s="364"/>
      <c r="F4" s="3"/>
      <c r="G4" s="358"/>
      <c r="H4" s="360"/>
      <c r="I4" s="361"/>
      <c r="J4" s="117"/>
      <c r="K4" s="362"/>
      <c r="L4" s="5"/>
      <c r="M4" s="5"/>
      <c r="N4" s="117"/>
      <c r="O4" s="363"/>
      <c r="P4" s="24"/>
      <c r="Q4" s="15"/>
      <c r="R4" s="15"/>
      <c r="S4" s="15"/>
      <c r="T4" s="22"/>
      <c r="U4" s="108"/>
      <c r="V4" s="15"/>
      <c r="W4" s="15"/>
      <c r="X4" s="15"/>
      <c r="Y4" s="27"/>
    </row>
    <row r="5" spans="1:25" x14ac:dyDescent="0.25">
      <c r="A5" s="365" t="s">
        <v>153</v>
      </c>
      <c r="B5" s="366">
        <v>2021</v>
      </c>
      <c r="C5" s="367" t="s">
        <v>6</v>
      </c>
      <c r="D5" s="358">
        <v>4</v>
      </c>
      <c r="E5" s="359" t="s">
        <v>152</v>
      </c>
      <c r="F5" s="3">
        <v>57344</v>
      </c>
      <c r="G5" s="367" t="s">
        <v>251</v>
      </c>
      <c r="H5" s="367"/>
      <c r="I5" s="368"/>
      <c r="J5" s="587"/>
      <c r="K5" s="663"/>
      <c r="L5" s="369"/>
      <c r="M5" s="369">
        <v>56000</v>
      </c>
      <c r="N5" s="587"/>
      <c r="O5" s="370"/>
      <c r="P5" s="24"/>
      <c r="Q5" s="15">
        <v>69000</v>
      </c>
      <c r="R5" s="15"/>
      <c r="S5" s="15"/>
      <c r="T5" s="22"/>
      <c r="U5" s="108">
        <v>85000</v>
      </c>
      <c r="V5" s="15"/>
      <c r="W5" s="15"/>
      <c r="X5" s="15"/>
      <c r="Y5" s="27">
        <v>105000</v>
      </c>
    </row>
    <row r="6" spans="1:25" x14ac:dyDescent="0.25">
      <c r="A6" s="371"/>
      <c r="B6" s="372"/>
      <c r="C6" s="367"/>
      <c r="D6" s="358"/>
      <c r="E6" s="373"/>
      <c r="F6" s="3"/>
      <c r="G6" s="374"/>
      <c r="H6" s="374"/>
      <c r="I6" s="368"/>
      <c r="J6" s="587"/>
      <c r="K6" s="663"/>
      <c r="L6" s="369"/>
      <c r="M6" s="369"/>
      <c r="N6" s="587"/>
      <c r="O6" s="370"/>
      <c r="P6" s="24"/>
      <c r="Q6" s="15"/>
      <c r="R6" s="15"/>
      <c r="S6" s="15"/>
      <c r="T6" s="22"/>
      <c r="U6" s="108"/>
      <c r="V6" s="15"/>
      <c r="W6" s="15"/>
      <c r="X6" s="15"/>
      <c r="Y6" s="27"/>
    </row>
    <row r="7" spans="1:25" ht="45.75" x14ac:dyDescent="0.25">
      <c r="A7" s="645" t="s">
        <v>295</v>
      </c>
      <c r="B7" s="646">
        <v>2017</v>
      </c>
      <c r="C7" s="646" t="s">
        <v>76</v>
      </c>
      <c r="D7" s="647">
        <v>4</v>
      </c>
      <c r="E7" s="648" t="s">
        <v>75</v>
      </c>
      <c r="F7" s="649">
        <v>35258</v>
      </c>
      <c r="G7" s="647" t="s">
        <v>253</v>
      </c>
      <c r="H7" s="360"/>
      <c r="I7" s="361">
        <v>0</v>
      </c>
      <c r="J7" s="117"/>
      <c r="K7" s="362"/>
      <c r="L7" s="5"/>
      <c r="M7" s="5"/>
      <c r="N7" s="117"/>
      <c r="O7" s="363">
        <v>62000</v>
      </c>
      <c r="P7" s="24"/>
      <c r="Q7" s="15"/>
      <c r="R7" s="15"/>
      <c r="S7" s="15">
        <v>77000</v>
      </c>
      <c r="T7" s="22"/>
      <c r="U7" s="108"/>
      <c r="V7" s="15"/>
      <c r="W7" s="15">
        <v>95000</v>
      </c>
      <c r="X7" s="15"/>
      <c r="Y7" s="27"/>
    </row>
    <row r="8" spans="1:25" x14ac:dyDescent="0.25">
      <c r="A8" s="357"/>
      <c r="B8" s="10"/>
      <c r="C8" s="10"/>
      <c r="D8" s="358"/>
      <c r="E8" s="364"/>
      <c r="F8" s="3"/>
      <c r="G8" s="358"/>
      <c r="H8" s="360"/>
      <c r="I8" s="361"/>
      <c r="J8" s="117"/>
      <c r="K8" s="362"/>
      <c r="L8" s="5"/>
      <c r="M8" s="5"/>
      <c r="N8" s="117"/>
      <c r="O8" s="363"/>
      <c r="P8" s="24"/>
      <c r="Q8" s="15"/>
      <c r="R8" s="15"/>
      <c r="S8" s="15"/>
      <c r="T8" s="22"/>
      <c r="U8" s="108"/>
      <c r="V8" s="15"/>
      <c r="W8" s="15"/>
      <c r="X8" s="15"/>
      <c r="Y8" s="27"/>
    </row>
    <row r="9" spans="1:25" ht="45.75" x14ac:dyDescent="0.25">
      <c r="A9" s="357" t="s">
        <v>74</v>
      </c>
      <c r="B9" s="10">
        <v>2022</v>
      </c>
      <c r="C9" s="367" t="s">
        <v>7</v>
      </c>
      <c r="D9" s="358">
        <v>4</v>
      </c>
      <c r="E9" s="359" t="s">
        <v>81</v>
      </c>
      <c r="F9" s="3">
        <v>45078.6</v>
      </c>
      <c r="G9" s="367" t="s">
        <v>251</v>
      </c>
      <c r="H9" s="375"/>
      <c r="I9" s="361"/>
      <c r="J9" s="117"/>
      <c r="K9" s="362"/>
      <c r="L9" s="5"/>
      <c r="M9" s="5"/>
      <c r="N9" s="117">
        <v>59000</v>
      </c>
      <c r="O9" s="363"/>
      <c r="P9" s="24"/>
      <c r="Q9" s="15"/>
      <c r="R9" s="15">
        <v>73000</v>
      </c>
      <c r="S9" s="15"/>
      <c r="T9" s="22"/>
      <c r="U9" s="108"/>
      <c r="V9" s="15">
        <v>90000</v>
      </c>
      <c r="W9" s="15"/>
      <c r="X9" s="15"/>
      <c r="Y9" s="27"/>
    </row>
    <row r="10" spans="1:25" x14ac:dyDescent="0.25">
      <c r="A10" s="357"/>
      <c r="B10" s="10"/>
      <c r="C10" s="10"/>
      <c r="D10" s="358"/>
      <c r="E10" s="359"/>
      <c r="F10" s="3"/>
      <c r="G10" s="358"/>
      <c r="H10" s="360"/>
      <c r="I10" s="361"/>
      <c r="J10" s="117"/>
      <c r="K10" s="362"/>
      <c r="L10" s="5"/>
      <c r="M10" s="5"/>
      <c r="N10" s="117"/>
      <c r="O10" s="363"/>
      <c r="P10" s="24"/>
      <c r="Q10" s="15"/>
      <c r="R10" s="15"/>
      <c r="S10" s="15"/>
      <c r="T10" s="22"/>
      <c r="U10" s="108"/>
      <c r="V10" s="15"/>
      <c r="W10" s="15"/>
      <c r="X10" s="15"/>
      <c r="Y10" s="27"/>
    </row>
    <row r="11" spans="1:25" ht="45.75" x14ac:dyDescent="0.25">
      <c r="A11" s="357" t="s">
        <v>78</v>
      </c>
      <c r="B11" s="10">
        <v>2019</v>
      </c>
      <c r="C11" s="10" t="s">
        <v>50</v>
      </c>
      <c r="D11" s="358">
        <v>4</v>
      </c>
      <c r="E11" s="359" t="s">
        <v>75</v>
      </c>
      <c r="F11" s="3">
        <v>41148</v>
      </c>
      <c r="G11" s="358" t="s">
        <v>251</v>
      </c>
      <c r="H11" s="360"/>
      <c r="I11" s="361"/>
      <c r="J11" s="117"/>
      <c r="K11" s="362"/>
      <c r="L11" s="5">
        <v>53000</v>
      </c>
      <c r="M11" s="5"/>
      <c r="N11" s="117"/>
      <c r="O11" s="363"/>
      <c r="P11" s="24">
        <v>65000</v>
      </c>
      <c r="Q11" s="15"/>
      <c r="R11" s="15"/>
      <c r="S11" s="15"/>
      <c r="T11" s="22">
        <v>80900</v>
      </c>
      <c r="U11" s="108"/>
      <c r="V11" s="15"/>
      <c r="W11" s="15"/>
      <c r="X11" s="15">
        <v>100000</v>
      </c>
      <c r="Y11" s="27"/>
    </row>
    <row r="12" spans="1:25" x14ac:dyDescent="0.25">
      <c r="A12" s="357"/>
      <c r="B12" s="10"/>
      <c r="C12" s="10"/>
      <c r="D12" s="358"/>
      <c r="E12" s="364"/>
      <c r="F12" s="3"/>
      <c r="G12" s="358"/>
      <c r="H12" s="360"/>
      <c r="I12" s="361"/>
      <c r="J12" s="117"/>
      <c r="K12" s="362"/>
      <c r="L12" s="5"/>
      <c r="M12" s="5"/>
      <c r="N12" s="117"/>
      <c r="O12" s="363"/>
      <c r="P12" s="24"/>
      <c r="Q12" s="15"/>
      <c r="R12" s="15"/>
      <c r="S12" s="15"/>
      <c r="T12" s="22"/>
      <c r="U12" s="108"/>
      <c r="V12" s="15"/>
      <c r="W12" s="15"/>
      <c r="X12" s="15"/>
      <c r="Y12" s="27"/>
    </row>
    <row r="13" spans="1:25" ht="45.75" x14ac:dyDescent="0.25">
      <c r="A13" s="357" t="s">
        <v>79</v>
      </c>
      <c r="B13" s="10">
        <v>2020</v>
      </c>
      <c r="C13" s="10" t="s">
        <v>80</v>
      </c>
      <c r="D13" s="358">
        <v>4</v>
      </c>
      <c r="E13" s="359" t="s">
        <v>81</v>
      </c>
      <c r="F13" s="3">
        <v>40213</v>
      </c>
      <c r="G13" s="358" t="s">
        <v>251</v>
      </c>
      <c r="H13" s="360"/>
      <c r="I13" s="361"/>
      <c r="J13" s="117"/>
      <c r="K13" s="362"/>
      <c r="L13" s="5"/>
      <c r="M13" s="5">
        <v>56000</v>
      </c>
      <c r="N13" s="117"/>
      <c r="O13" s="363"/>
      <c r="P13" s="24"/>
      <c r="Q13" s="15">
        <v>69000</v>
      </c>
      <c r="R13" s="15"/>
      <c r="S13" s="15"/>
      <c r="T13" s="22"/>
      <c r="U13" s="108">
        <v>85000</v>
      </c>
      <c r="V13" s="15"/>
      <c r="W13" s="15"/>
      <c r="X13" s="15"/>
      <c r="Y13" s="27">
        <v>105000</v>
      </c>
    </row>
    <row r="14" spans="1:25" x14ac:dyDescent="0.25">
      <c r="A14" s="357"/>
      <c r="B14" s="10"/>
      <c r="C14" s="10"/>
      <c r="D14" s="358"/>
      <c r="E14" s="364"/>
      <c r="F14" s="3"/>
      <c r="G14" s="358"/>
      <c r="H14" s="360"/>
      <c r="I14" s="361"/>
      <c r="J14" s="117"/>
      <c r="K14" s="362"/>
      <c r="L14" s="5"/>
      <c r="M14" s="5"/>
      <c r="N14" s="117"/>
      <c r="O14" s="363"/>
      <c r="P14" s="24"/>
      <c r="Q14" s="15"/>
      <c r="R14" s="15"/>
      <c r="S14" s="15"/>
      <c r="T14" s="22"/>
      <c r="U14" s="108"/>
      <c r="V14" s="15"/>
      <c r="W14" s="15"/>
      <c r="X14" s="15"/>
      <c r="Y14" s="27"/>
    </row>
    <row r="15" spans="1:25" ht="90.75" x14ac:dyDescent="0.25">
      <c r="A15" s="357" t="s">
        <v>82</v>
      </c>
      <c r="B15" s="10"/>
      <c r="C15" s="10" t="s">
        <v>21</v>
      </c>
      <c r="D15" s="358">
        <v>4</v>
      </c>
      <c r="E15" s="359" t="s">
        <v>296</v>
      </c>
      <c r="F15" s="3"/>
      <c r="G15" s="358" t="s">
        <v>251</v>
      </c>
      <c r="H15" s="360"/>
      <c r="I15" s="361"/>
      <c r="J15" s="117"/>
      <c r="K15" s="362">
        <v>5000</v>
      </c>
      <c r="L15" s="5">
        <v>5250</v>
      </c>
      <c r="M15" s="5">
        <v>11000</v>
      </c>
      <c r="N15" s="117">
        <v>5800</v>
      </c>
      <c r="O15" s="363">
        <v>12200</v>
      </c>
      <c r="P15" s="24">
        <v>6400</v>
      </c>
      <c r="Q15" s="15">
        <v>13400</v>
      </c>
      <c r="R15" s="15">
        <v>7000</v>
      </c>
      <c r="S15" s="15">
        <v>14800</v>
      </c>
      <c r="T15" s="22">
        <v>7800</v>
      </c>
      <c r="U15" s="108">
        <v>16300</v>
      </c>
      <c r="V15" s="15">
        <v>8600</v>
      </c>
      <c r="W15" s="15">
        <v>18000</v>
      </c>
      <c r="X15" s="15">
        <v>10000</v>
      </c>
      <c r="Y15" s="27">
        <v>20000</v>
      </c>
    </row>
    <row r="16" spans="1:25" x14ac:dyDescent="0.25">
      <c r="A16" s="357"/>
      <c r="B16" s="10"/>
      <c r="C16" s="10"/>
      <c r="D16" s="358"/>
      <c r="E16" s="364"/>
      <c r="F16" s="3"/>
      <c r="G16" s="358"/>
      <c r="H16" s="360"/>
      <c r="I16" s="361"/>
      <c r="J16" s="117"/>
      <c r="K16" s="362"/>
      <c r="L16" s="5"/>
      <c r="M16" s="5"/>
      <c r="N16" s="117"/>
      <c r="O16" s="363"/>
      <c r="P16" s="24"/>
      <c r="Q16" s="15"/>
      <c r="R16" s="15"/>
      <c r="S16" s="15"/>
      <c r="T16" s="22"/>
      <c r="U16" s="108"/>
      <c r="V16" s="15"/>
      <c r="W16" s="15"/>
      <c r="X16" s="15"/>
      <c r="Y16" s="27"/>
    </row>
    <row r="17" spans="1:25" x14ac:dyDescent="0.25">
      <c r="A17" s="357" t="s">
        <v>167</v>
      </c>
      <c r="B17" s="10"/>
      <c r="C17" s="10"/>
      <c r="D17" s="358"/>
      <c r="E17" s="754" t="s">
        <v>84</v>
      </c>
      <c r="F17" s="3"/>
      <c r="G17" s="358" t="s">
        <v>251</v>
      </c>
      <c r="H17" s="360"/>
      <c r="I17" s="361">
        <v>0</v>
      </c>
      <c r="J17" s="117"/>
      <c r="K17" s="362">
        <v>4500</v>
      </c>
      <c r="L17" s="5">
        <v>9300</v>
      </c>
      <c r="M17" s="5">
        <v>19500</v>
      </c>
      <c r="N17" s="117">
        <v>10200</v>
      </c>
      <c r="O17" s="363">
        <v>21500</v>
      </c>
      <c r="P17" s="24">
        <v>11300</v>
      </c>
      <c r="Q17" s="15">
        <v>23700</v>
      </c>
      <c r="R17" s="15">
        <v>12400</v>
      </c>
      <c r="S17" s="15">
        <v>26000</v>
      </c>
      <c r="T17" s="22">
        <v>13700</v>
      </c>
      <c r="U17" s="108">
        <v>28700</v>
      </c>
      <c r="V17" s="15">
        <v>15100</v>
      </c>
      <c r="W17" s="15">
        <v>31700</v>
      </c>
      <c r="X17" s="15">
        <v>16600</v>
      </c>
      <c r="Y17" s="27">
        <v>35000</v>
      </c>
    </row>
    <row r="18" spans="1:25" x14ac:dyDescent="0.25">
      <c r="A18" s="357"/>
      <c r="B18" s="10"/>
      <c r="C18" s="10"/>
      <c r="D18" s="358"/>
      <c r="E18" s="755"/>
      <c r="F18" s="3"/>
      <c r="G18" s="358"/>
      <c r="H18" s="360"/>
      <c r="I18" s="361"/>
      <c r="J18" s="117"/>
      <c r="K18" s="362"/>
      <c r="L18" s="5"/>
      <c r="M18" s="5"/>
      <c r="N18" s="117"/>
      <c r="O18" s="363"/>
      <c r="P18" s="24"/>
      <c r="Q18" s="15"/>
      <c r="R18" s="15"/>
      <c r="S18" s="15"/>
      <c r="T18" s="22"/>
      <c r="U18" s="108"/>
      <c r="V18" s="15"/>
      <c r="W18" s="15"/>
      <c r="X18" s="15"/>
      <c r="Y18" s="27"/>
    </row>
    <row r="19" spans="1:25" x14ac:dyDescent="0.25">
      <c r="A19" s="357"/>
      <c r="B19" s="10"/>
      <c r="C19" s="10"/>
      <c r="D19" s="358"/>
      <c r="E19" s="364"/>
      <c r="F19" s="3"/>
      <c r="G19" s="358"/>
      <c r="H19" s="360"/>
      <c r="I19" s="361"/>
      <c r="J19" s="117"/>
      <c r="K19" s="362"/>
      <c r="L19" s="5"/>
      <c r="M19" s="5"/>
      <c r="N19" s="117"/>
      <c r="O19" s="363"/>
      <c r="P19" s="24"/>
      <c r="Q19" s="15"/>
      <c r="R19" s="15"/>
      <c r="S19" s="15"/>
      <c r="T19" s="22"/>
      <c r="U19" s="108"/>
      <c r="V19" s="15"/>
      <c r="W19" s="15"/>
      <c r="X19" s="15"/>
      <c r="Y19" s="27"/>
    </row>
    <row r="20" spans="1:25" ht="30.75" x14ac:dyDescent="0.25">
      <c r="A20" s="357" t="s">
        <v>85</v>
      </c>
      <c r="B20" s="10"/>
      <c r="C20" s="10"/>
      <c r="D20" s="358">
        <v>4</v>
      </c>
      <c r="E20" s="359" t="s">
        <v>297</v>
      </c>
      <c r="F20" s="3"/>
      <c r="G20" s="358" t="s">
        <v>251</v>
      </c>
      <c r="H20" s="360"/>
      <c r="I20" s="361">
        <v>0</v>
      </c>
      <c r="J20" s="117"/>
      <c r="K20" s="362">
        <v>7000</v>
      </c>
      <c r="L20" s="5">
        <v>7500</v>
      </c>
      <c r="M20" s="5">
        <v>15800</v>
      </c>
      <c r="N20" s="117">
        <v>8300</v>
      </c>
      <c r="O20" s="363">
        <v>17400</v>
      </c>
      <c r="P20" s="24">
        <v>9100</v>
      </c>
      <c r="Q20" s="15">
        <v>19200</v>
      </c>
      <c r="R20" s="15">
        <v>10100</v>
      </c>
      <c r="S20" s="15">
        <v>21200</v>
      </c>
      <c r="T20" s="22">
        <v>11100</v>
      </c>
      <c r="U20" s="108">
        <v>23300</v>
      </c>
      <c r="V20" s="15">
        <v>12300</v>
      </c>
      <c r="W20" s="15">
        <v>25700</v>
      </c>
      <c r="X20" s="15">
        <v>13500</v>
      </c>
      <c r="Y20" s="27">
        <v>28400</v>
      </c>
    </row>
    <row r="21" spans="1:25" x14ac:dyDescent="0.25">
      <c r="A21" s="357"/>
      <c r="B21" s="10"/>
      <c r="C21" s="10"/>
      <c r="D21" s="358"/>
      <c r="E21" s="364"/>
      <c r="F21" s="3"/>
      <c r="G21" s="358"/>
      <c r="H21" s="360"/>
      <c r="I21" s="361"/>
      <c r="J21" s="117"/>
      <c r="K21" s="362"/>
      <c r="L21" s="5"/>
      <c r="M21" s="5"/>
      <c r="N21" s="117"/>
      <c r="O21" s="363"/>
      <c r="P21" s="24"/>
      <c r="Q21" s="15"/>
      <c r="R21" s="15"/>
      <c r="S21" s="15"/>
      <c r="T21" s="22"/>
      <c r="U21" s="108"/>
      <c r="V21" s="15"/>
      <c r="W21" s="15"/>
      <c r="X21" s="15"/>
      <c r="Y21" s="27"/>
    </row>
    <row r="22" spans="1:25" x14ac:dyDescent="0.25">
      <c r="A22" s="357" t="s">
        <v>86</v>
      </c>
      <c r="B22" s="10"/>
      <c r="C22" s="10"/>
      <c r="D22" s="358">
        <v>4</v>
      </c>
      <c r="E22" s="359" t="s">
        <v>87</v>
      </c>
      <c r="F22" s="3"/>
      <c r="G22" s="358" t="s">
        <v>254</v>
      </c>
      <c r="H22" s="360"/>
      <c r="I22" s="361"/>
      <c r="J22" s="117"/>
      <c r="K22" s="362"/>
      <c r="L22" s="5"/>
      <c r="M22" s="5"/>
      <c r="N22" s="482">
        <v>12500</v>
      </c>
      <c r="O22" s="593"/>
      <c r="P22" s="24"/>
      <c r="Q22" s="15"/>
      <c r="R22" s="15">
        <v>15000</v>
      </c>
      <c r="S22" s="15"/>
      <c r="T22" s="22"/>
      <c r="U22" s="108"/>
      <c r="V22" s="15">
        <v>17500</v>
      </c>
      <c r="W22" s="15"/>
      <c r="X22" s="15"/>
      <c r="Y22" s="27"/>
    </row>
    <row r="23" spans="1:25" ht="16.5" thickBot="1" x14ac:dyDescent="0.3">
      <c r="A23" s="376"/>
      <c r="B23" s="377"/>
      <c r="C23" s="377"/>
      <c r="D23" s="378"/>
      <c r="E23" s="379"/>
      <c r="F23" s="7"/>
      <c r="G23" s="378"/>
      <c r="H23" s="380"/>
      <c r="I23" s="381"/>
      <c r="J23" s="381"/>
      <c r="K23" s="650"/>
      <c r="L23" s="382"/>
      <c r="M23" s="382"/>
      <c r="N23" s="381"/>
      <c r="O23" s="383"/>
      <c r="P23" s="589"/>
      <c r="Q23" s="384"/>
      <c r="R23" s="384"/>
      <c r="S23" s="384"/>
      <c r="T23" s="657"/>
      <c r="U23" s="661"/>
      <c r="V23" s="384"/>
      <c r="W23" s="384"/>
      <c r="X23" s="384"/>
      <c r="Y23" s="385"/>
    </row>
    <row r="24" spans="1:25" s="19" customFormat="1" ht="17.25" thickTop="1" thickBot="1" x14ac:dyDescent="0.3">
      <c r="A24" s="386" t="s">
        <v>284</v>
      </c>
      <c r="B24" s="72"/>
      <c r="C24" s="73"/>
      <c r="D24" s="73"/>
      <c r="E24" s="73"/>
      <c r="F24" s="73"/>
      <c r="G24" s="73"/>
      <c r="H24" s="73"/>
      <c r="I24" s="387"/>
      <c r="J24" s="387"/>
      <c r="K24" s="388"/>
      <c r="L24" s="139" t="s">
        <v>21</v>
      </c>
      <c r="M24" s="139"/>
      <c r="N24" s="387"/>
      <c r="O24" s="391"/>
      <c r="P24" s="590"/>
      <c r="Q24" s="139"/>
      <c r="R24" s="390"/>
      <c r="S24" s="390"/>
      <c r="T24" s="658"/>
      <c r="U24" s="481"/>
      <c r="V24" s="390"/>
      <c r="W24" s="390"/>
      <c r="X24" s="390"/>
      <c r="Y24" s="391"/>
    </row>
    <row r="25" spans="1:25" s="19" customFormat="1" ht="17.25" thickTop="1" thickBot="1" x14ac:dyDescent="0.3">
      <c r="A25" s="386" t="s">
        <v>38</v>
      </c>
      <c r="B25" s="72"/>
      <c r="C25" s="73"/>
      <c r="D25" s="73"/>
      <c r="E25" s="73"/>
      <c r="F25" s="73"/>
      <c r="G25" s="73"/>
      <c r="H25" s="73"/>
      <c r="I25" s="387"/>
      <c r="J25" s="387"/>
      <c r="K25" s="388"/>
      <c r="L25" s="139"/>
      <c r="M25" s="139"/>
      <c r="N25" s="387"/>
      <c r="O25" s="391"/>
      <c r="P25" s="590"/>
      <c r="Q25" s="139"/>
      <c r="R25" s="390"/>
      <c r="S25" s="390"/>
      <c r="T25" s="658"/>
      <c r="U25" s="481"/>
      <c r="V25" s="390"/>
      <c r="W25" s="390"/>
      <c r="X25" s="390"/>
      <c r="Y25" s="391"/>
    </row>
    <row r="26" spans="1:25" s="19" customFormat="1" ht="17.25" thickTop="1" thickBot="1" x14ac:dyDescent="0.3">
      <c r="A26" s="386" t="s">
        <v>69</v>
      </c>
      <c r="B26" s="72"/>
      <c r="C26" s="73"/>
      <c r="D26" s="73"/>
      <c r="E26" s="73"/>
      <c r="F26" s="73"/>
      <c r="G26" s="73"/>
      <c r="H26" s="73"/>
      <c r="I26" s="392">
        <f>-SUM(I2:I25)</f>
        <v>0</v>
      </c>
      <c r="J26" s="387">
        <f t="shared" ref="J26:Y26" si="0">-SUM(J3:J21)</f>
        <v>0</v>
      </c>
      <c r="K26" s="388">
        <f t="shared" si="0"/>
        <v>-66500</v>
      </c>
      <c r="L26" s="389">
        <f t="shared" si="0"/>
        <v>-75050</v>
      </c>
      <c r="M26" s="389">
        <f t="shared" si="0"/>
        <v>-158300</v>
      </c>
      <c r="N26" s="392">
        <f t="shared" si="0"/>
        <v>-83300</v>
      </c>
      <c r="O26" s="140">
        <f t="shared" si="0"/>
        <v>-175100</v>
      </c>
      <c r="P26" s="389">
        <f t="shared" si="0"/>
        <v>-91800</v>
      </c>
      <c r="Q26" s="139">
        <f t="shared" si="0"/>
        <v>-194300</v>
      </c>
      <c r="R26" s="139">
        <f t="shared" si="0"/>
        <v>-102500</v>
      </c>
      <c r="S26" s="139">
        <f t="shared" si="0"/>
        <v>-216000</v>
      </c>
      <c r="T26" s="387">
        <f t="shared" si="0"/>
        <v>-113500</v>
      </c>
      <c r="U26" s="388">
        <f t="shared" si="0"/>
        <v>-238300</v>
      </c>
      <c r="V26" s="139">
        <f t="shared" si="0"/>
        <v>-126000</v>
      </c>
      <c r="W26" s="139">
        <f t="shared" si="0"/>
        <v>-265400</v>
      </c>
      <c r="X26" s="139">
        <f t="shared" si="0"/>
        <v>-140100</v>
      </c>
      <c r="Y26" s="140">
        <f t="shared" si="0"/>
        <v>-293400</v>
      </c>
    </row>
    <row r="27" spans="1:25" s="403" customFormat="1" ht="16.5" thickTop="1" x14ac:dyDescent="0.25">
      <c r="A27" s="394"/>
      <c r="B27" s="76"/>
      <c r="C27" s="76"/>
      <c r="D27" s="395"/>
      <c r="E27" s="349"/>
      <c r="F27" s="46"/>
      <c r="G27" s="396"/>
      <c r="H27" s="397"/>
      <c r="I27" s="398"/>
      <c r="J27" s="398"/>
      <c r="K27" s="651"/>
      <c r="L27" s="399"/>
      <c r="M27" s="399"/>
      <c r="N27" s="549"/>
      <c r="O27" s="400"/>
      <c r="P27" s="591"/>
      <c r="Q27" s="401"/>
      <c r="R27" s="401"/>
      <c r="S27" s="401"/>
      <c r="T27" s="659"/>
      <c r="U27" s="662"/>
      <c r="V27" s="401"/>
      <c r="W27" s="401"/>
      <c r="X27" s="401"/>
      <c r="Y27" s="402"/>
    </row>
    <row r="28" spans="1:25" s="20" customFormat="1" x14ac:dyDescent="0.25">
      <c r="A28" s="26" t="s">
        <v>73</v>
      </c>
      <c r="B28" s="21"/>
      <c r="C28" s="15"/>
      <c r="D28" s="15"/>
      <c r="E28" s="15"/>
      <c r="F28" s="15"/>
      <c r="G28" s="15"/>
      <c r="H28" s="15"/>
      <c r="I28" s="22">
        <f>SUM(I2:I27)</f>
        <v>0</v>
      </c>
      <c r="J28" s="22">
        <f>SUM(J2:J27)</f>
        <v>0</v>
      </c>
      <c r="K28" s="108"/>
      <c r="L28" s="15">
        <f t="shared" ref="L28:Y28" si="1">SUM(L2:L27)</f>
        <v>0</v>
      </c>
      <c r="M28" s="15">
        <f t="shared" si="1"/>
        <v>0</v>
      </c>
      <c r="N28" s="22">
        <f t="shared" si="1"/>
        <v>12500</v>
      </c>
      <c r="O28" s="27">
        <f t="shared" si="1"/>
        <v>0</v>
      </c>
      <c r="P28" s="24">
        <f t="shared" si="1"/>
        <v>0</v>
      </c>
      <c r="Q28" s="15">
        <f t="shared" si="1"/>
        <v>0</v>
      </c>
      <c r="R28" s="15">
        <f t="shared" si="1"/>
        <v>15000</v>
      </c>
      <c r="S28" s="15">
        <f t="shared" si="1"/>
        <v>0</v>
      </c>
      <c r="T28" s="22">
        <f t="shared" si="1"/>
        <v>0</v>
      </c>
      <c r="U28" s="108">
        <f t="shared" si="1"/>
        <v>0</v>
      </c>
      <c r="V28" s="15">
        <f t="shared" si="1"/>
        <v>17500</v>
      </c>
      <c r="W28" s="15">
        <f t="shared" si="1"/>
        <v>0</v>
      </c>
      <c r="X28" s="15">
        <f t="shared" si="1"/>
        <v>0</v>
      </c>
      <c r="Y28" s="27">
        <f t="shared" si="1"/>
        <v>0</v>
      </c>
    </row>
    <row r="29" spans="1:25" s="19" customFormat="1" x14ac:dyDescent="0.25">
      <c r="A29" s="96" t="s">
        <v>37</v>
      </c>
      <c r="B29" s="17"/>
      <c r="C29" s="18"/>
      <c r="D29" s="18"/>
      <c r="E29" s="18"/>
      <c r="F29" s="18"/>
      <c r="G29" s="18"/>
      <c r="H29" s="18"/>
      <c r="I29" s="22"/>
      <c r="J29" s="22"/>
      <c r="K29" s="108"/>
      <c r="L29" s="15"/>
      <c r="M29" s="15"/>
      <c r="N29" s="22"/>
      <c r="O29" s="27"/>
      <c r="P29" s="24"/>
      <c r="Q29" s="15"/>
      <c r="R29" s="11"/>
      <c r="S29" s="11"/>
      <c r="T29" s="105"/>
      <c r="U29" s="26"/>
      <c r="V29" s="11"/>
      <c r="W29" s="11"/>
      <c r="X29" s="11"/>
      <c r="Y29" s="28"/>
    </row>
    <row r="30" spans="1:25" s="19" customFormat="1" x14ac:dyDescent="0.25">
      <c r="A30" s="96" t="s">
        <v>42</v>
      </c>
      <c r="B30" s="17"/>
      <c r="C30" s="18"/>
      <c r="D30" s="18"/>
      <c r="E30" s="18"/>
      <c r="F30" s="18"/>
      <c r="G30" s="18"/>
      <c r="H30" s="18"/>
      <c r="I30" s="22">
        <v>0</v>
      </c>
      <c r="J30" s="22">
        <v>0</v>
      </c>
      <c r="K30" s="108"/>
      <c r="L30" s="15">
        <f>SUM(L3:L26)</f>
        <v>0</v>
      </c>
      <c r="M30" s="15">
        <f>SUM(M3:M26)</f>
        <v>0</v>
      </c>
      <c r="N30" s="22">
        <v>-12500</v>
      </c>
      <c r="O30" s="27">
        <f>SUM(O3:O26)</f>
        <v>0</v>
      </c>
      <c r="P30" s="24">
        <f>SUM(P3:P26)</f>
        <v>0</v>
      </c>
      <c r="Q30" s="15">
        <f>SUM(Q3:Q26)</f>
        <v>0</v>
      </c>
      <c r="R30" s="15">
        <v>-15000</v>
      </c>
      <c r="S30" s="15">
        <f>SUM(S3:S26)</f>
        <v>0</v>
      </c>
      <c r="T30" s="22">
        <f>SUM(T3:T26)</f>
        <v>0</v>
      </c>
      <c r="U30" s="108">
        <f>SUM(U3:U26)</f>
        <v>0</v>
      </c>
      <c r="V30" s="15">
        <v>-17500</v>
      </c>
      <c r="W30" s="15">
        <f>SUM(W3:W26)</f>
        <v>0</v>
      </c>
      <c r="X30" s="15">
        <f>SUM(X3:X26)</f>
        <v>0</v>
      </c>
      <c r="Y30" s="27">
        <f>SUM(Y3:Y26)</f>
        <v>0</v>
      </c>
    </row>
    <row r="31" spans="1:25" s="19" customFormat="1" x14ac:dyDescent="0.25">
      <c r="A31" s="96" t="s">
        <v>40</v>
      </c>
      <c r="B31" s="17"/>
      <c r="C31" s="18"/>
      <c r="D31" s="18"/>
      <c r="E31" s="18"/>
      <c r="F31" s="18"/>
      <c r="G31" s="18"/>
      <c r="H31" s="18"/>
      <c r="I31" s="22">
        <f>SUM(I28:I30)</f>
        <v>0</v>
      </c>
      <c r="J31" s="22">
        <f>SUM(J28:J30)</f>
        <v>0</v>
      </c>
      <c r="K31" s="108"/>
      <c r="L31" s="15">
        <f t="shared" ref="L31:Y31" si="2">SUM(L28:L30)</f>
        <v>0</v>
      </c>
      <c r="M31" s="15">
        <f t="shared" si="2"/>
        <v>0</v>
      </c>
      <c r="N31" s="22">
        <f t="shared" si="2"/>
        <v>0</v>
      </c>
      <c r="O31" s="27">
        <f t="shared" si="2"/>
        <v>0</v>
      </c>
      <c r="P31" s="24">
        <f t="shared" si="2"/>
        <v>0</v>
      </c>
      <c r="Q31" s="15">
        <f t="shared" si="2"/>
        <v>0</v>
      </c>
      <c r="R31" s="15">
        <f t="shared" si="2"/>
        <v>0</v>
      </c>
      <c r="S31" s="15">
        <f t="shared" si="2"/>
        <v>0</v>
      </c>
      <c r="T31" s="22">
        <f t="shared" si="2"/>
        <v>0</v>
      </c>
      <c r="U31" s="108">
        <f t="shared" si="2"/>
        <v>0</v>
      </c>
      <c r="V31" s="15">
        <f t="shared" si="2"/>
        <v>0</v>
      </c>
      <c r="W31" s="15">
        <f t="shared" si="2"/>
        <v>0</v>
      </c>
      <c r="X31" s="15">
        <f t="shared" si="2"/>
        <v>0</v>
      </c>
      <c r="Y31" s="27">
        <f t="shared" si="2"/>
        <v>0</v>
      </c>
    </row>
    <row r="32" spans="1:25" s="19" customFormat="1" ht="30.75" x14ac:dyDescent="0.25">
      <c r="A32" s="686" t="s">
        <v>68</v>
      </c>
      <c r="B32" s="186"/>
      <c r="C32" s="180"/>
      <c r="D32" s="180"/>
      <c r="E32" s="180"/>
      <c r="F32" s="180"/>
      <c r="G32" s="180"/>
      <c r="H32" s="180"/>
      <c r="I32" s="189">
        <v>0</v>
      </c>
      <c r="J32" s="189">
        <v>0</v>
      </c>
      <c r="K32" s="188">
        <v>-26000</v>
      </c>
      <c r="L32" s="191">
        <v>-125000</v>
      </c>
      <c r="M32" s="191">
        <v>-125000</v>
      </c>
      <c r="N32" s="191">
        <v>-125000</v>
      </c>
      <c r="O32" s="307">
        <v>-125000</v>
      </c>
      <c r="P32" s="193">
        <v>-155000</v>
      </c>
      <c r="Q32" s="190">
        <v>-155000</v>
      </c>
      <c r="R32" s="190">
        <v>-155000</v>
      </c>
      <c r="S32" s="190">
        <v>-155000</v>
      </c>
      <c r="T32" s="307">
        <v>-155000</v>
      </c>
      <c r="U32" s="193">
        <v>-200000</v>
      </c>
      <c r="V32" s="190">
        <v>-200000</v>
      </c>
      <c r="W32" s="190">
        <v>-200000</v>
      </c>
      <c r="X32" s="190">
        <v>-200000</v>
      </c>
      <c r="Y32" s="192">
        <v>-200000</v>
      </c>
    </row>
    <row r="33" spans="1:25" s="20" customFormat="1" x14ac:dyDescent="0.25">
      <c r="A33" s="687" t="s">
        <v>39</v>
      </c>
      <c r="B33" s="688"/>
      <c r="C33" s="689"/>
      <c r="D33" s="689"/>
      <c r="E33" s="689"/>
      <c r="F33" s="690"/>
      <c r="G33" s="690"/>
      <c r="H33" s="690"/>
      <c r="I33" s="691">
        <v>0</v>
      </c>
      <c r="J33" s="691">
        <f t="shared" ref="J33:Y33" si="3">SUM(J29+J30+J32)</f>
        <v>0</v>
      </c>
      <c r="K33" s="692">
        <f t="shared" si="3"/>
        <v>-26000</v>
      </c>
      <c r="L33" s="690">
        <f t="shared" si="3"/>
        <v>-125000</v>
      </c>
      <c r="M33" s="690">
        <f t="shared" si="3"/>
        <v>-125000</v>
      </c>
      <c r="N33" s="690">
        <f t="shared" si="3"/>
        <v>-137500</v>
      </c>
      <c r="O33" s="691">
        <f t="shared" si="3"/>
        <v>-125000</v>
      </c>
      <c r="P33" s="692">
        <f t="shared" si="3"/>
        <v>-155000</v>
      </c>
      <c r="Q33" s="691">
        <f t="shared" si="3"/>
        <v>-155000</v>
      </c>
      <c r="R33" s="690">
        <f t="shared" si="3"/>
        <v>-170000</v>
      </c>
      <c r="S33" s="690">
        <f t="shared" si="3"/>
        <v>-155000</v>
      </c>
      <c r="T33" s="691">
        <f t="shared" si="3"/>
        <v>-155000</v>
      </c>
      <c r="U33" s="693">
        <f t="shared" si="3"/>
        <v>-200000</v>
      </c>
      <c r="V33" s="690">
        <f t="shared" si="3"/>
        <v>-217500</v>
      </c>
      <c r="W33" s="690">
        <f t="shared" si="3"/>
        <v>-200000</v>
      </c>
      <c r="X33" s="690">
        <f t="shared" si="3"/>
        <v>-200000</v>
      </c>
      <c r="Y33" s="694">
        <f t="shared" si="3"/>
        <v>-200000</v>
      </c>
    </row>
    <row r="34" spans="1:25" s="19" customFormat="1" x14ac:dyDescent="0.25">
      <c r="A34" s="96"/>
      <c r="B34" s="17"/>
      <c r="C34" s="18"/>
      <c r="D34" s="18"/>
      <c r="E34" s="18"/>
      <c r="F34" s="18"/>
      <c r="G34" s="18"/>
      <c r="H34" s="18"/>
      <c r="I34" s="22"/>
      <c r="J34" s="22"/>
      <c r="K34" s="108"/>
      <c r="L34" s="15"/>
      <c r="M34" s="15"/>
      <c r="N34" s="22"/>
      <c r="O34" s="28"/>
      <c r="P34" s="30"/>
      <c r="Q34" s="15"/>
      <c r="R34" s="11"/>
      <c r="S34" s="11"/>
      <c r="T34" s="105"/>
      <c r="U34" s="26"/>
      <c r="V34" s="11"/>
      <c r="W34" s="11"/>
      <c r="X34" s="11"/>
      <c r="Y34" s="28"/>
    </row>
    <row r="35" spans="1:25" s="20" customFormat="1" ht="16.5" thickBot="1" x14ac:dyDescent="0.3">
      <c r="A35" s="495" t="s">
        <v>154</v>
      </c>
      <c r="B35" s="682"/>
      <c r="C35" s="197"/>
      <c r="D35" s="197"/>
      <c r="E35" s="197"/>
      <c r="F35" s="197"/>
      <c r="G35" s="197"/>
      <c r="H35" s="197">
        <v>40783</v>
      </c>
      <c r="I35" s="225">
        <f t="shared" ref="I35:Y35" si="4">SUM(H35+I26-I32)</f>
        <v>40783</v>
      </c>
      <c r="J35" s="225">
        <f t="shared" si="4"/>
        <v>40783</v>
      </c>
      <c r="K35" s="683">
        <f t="shared" si="4"/>
        <v>283</v>
      </c>
      <c r="L35" s="225">
        <f t="shared" si="4"/>
        <v>50233</v>
      </c>
      <c r="M35" s="225">
        <f t="shared" si="4"/>
        <v>16933</v>
      </c>
      <c r="N35" s="225">
        <f t="shared" si="4"/>
        <v>58633</v>
      </c>
      <c r="O35" s="684">
        <f t="shared" si="4"/>
        <v>8533</v>
      </c>
      <c r="P35" s="685">
        <f t="shared" si="4"/>
        <v>71733</v>
      </c>
      <c r="Q35" s="225">
        <f t="shared" si="4"/>
        <v>32433</v>
      </c>
      <c r="R35" s="225">
        <f t="shared" si="4"/>
        <v>84933</v>
      </c>
      <c r="S35" s="225">
        <f t="shared" si="4"/>
        <v>23933</v>
      </c>
      <c r="T35" s="225">
        <f t="shared" si="4"/>
        <v>65433</v>
      </c>
      <c r="U35" s="683">
        <f t="shared" si="4"/>
        <v>27133</v>
      </c>
      <c r="V35" s="225">
        <f t="shared" si="4"/>
        <v>101133</v>
      </c>
      <c r="W35" s="225">
        <f t="shared" si="4"/>
        <v>35733</v>
      </c>
      <c r="X35" s="225">
        <f t="shared" si="4"/>
        <v>95633</v>
      </c>
      <c r="Y35" s="684">
        <f t="shared" si="4"/>
        <v>2233</v>
      </c>
    </row>
    <row r="36" spans="1:25" ht="16.5" thickTop="1" x14ac:dyDescent="0.25"/>
  </sheetData>
  <mergeCells count="1">
    <mergeCell ref="E17:E18"/>
  </mergeCells>
  <phoneticPr fontId="10" type="noConversion"/>
  <printOptions horizontalCentered="1"/>
  <pageMargins left="0" right="0" top="0" bottom="0" header="0" footer="0"/>
  <pageSetup scale="38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sheetPr>
    <pageSetUpPr fitToPage="1"/>
  </sheetPr>
  <dimension ref="A1:Z57"/>
  <sheetViews>
    <sheetView workbookViewId="0">
      <pane xSplit="2" ySplit="1" topLeftCell="F35" activePane="bottomRight" state="frozen"/>
      <selection pane="topRight" activeCell="C1" sqref="C1"/>
      <selection pane="bottomLeft" activeCell="A2" sqref="A2"/>
      <selection pane="bottomRight" activeCell="K51" sqref="K51"/>
    </sheetView>
  </sheetViews>
  <sheetFormatPr defaultColWidth="9.140625" defaultRowHeight="15" x14ac:dyDescent="0.2"/>
  <cols>
    <col min="1" max="1" width="61.7109375" style="19" customWidth="1"/>
    <col min="2" max="2" width="13" style="44" customWidth="1"/>
    <col min="3" max="3" width="11.85546875" style="19" customWidth="1"/>
    <col min="4" max="4" width="12.5703125" style="19" customWidth="1"/>
    <col min="5" max="5" width="39.5703125" style="19" customWidth="1"/>
    <col min="6" max="6" width="12.7109375" style="19" customWidth="1"/>
    <col min="7" max="7" width="29.42578125" style="19" customWidth="1"/>
    <col min="8" max="8" width="12.85546875" style="19" customWidth="1"/>
    <col min="9" max="9" width="11.140625" style="19" customWidth="1"/>
    <col min="10" max="13" width="11.7109375" style="19" customWidth="1"/>
    <col min="14" max="14" width="13.42578125" style="19" customWidth="1"/>
    <col min="15" max="15" width="15.140625" style="19" customWidth="1"/>
    <col min="16" max="16" width="14.42578125" style="19" customWidth="1"/>
    <col min="17" max="17" width="13.42578125" style="19" customWidth="1"/>
    <col min="18" max="18" width="13.140625" style="19" customWidth="1"/>
    <col min="19" max="19" width="15.140625" style="19" customWidth="1"/>
    <col min="20" max="20" width="13.7109375" style="19" customWidth="1"/>
    <col min="21" max="21" width="13" style="19" customWidth="1"/>
    <col min="22" max="22" width="13.85546875" style="19" customWidth="1"/>
    <col min="23" max="25" width="16.28515625" style="19" customWidth="1"/>
    <col min="26" max="16384" width="9.140625" style="19"/>
  </cols>
  <sheetData>
    <row r="1" spans="1:25" ht="33" customHeight="1" thickTop="1" thickBot="1" x14ac:dyDescent="0.3">
      <c r="A1" s="277" t="s">
        <v>274</v>
      </c>
      <c r="B1" s="318" t="s">
        <v>0</v>
      </c>
      <c r="C1" s="231" t="s">
        <v>1</v>
      </c>
      <c r="D1" s="278" t="s">
        <v>2</v>
      </c>
      <c r="E1" s="279" t="s">
        <v>3</v>
      </c>
      <c r="F1" s="231" t="s">
        <v>4</v>
      </c>
      <c r="G1" s="231" t="s">
        <v>269</v>
      </c>
      <c r="H1" s="280" t="s">
        <v>151</v>
      </c>
      <c r="I1" s="302" t="s">
        <v>7</v>
      </c>
      <c r="J1" s="302" t="s">
        <v>8</v>
      </c>
      <c r="K1" s="114" t="s">
        <v>9</v>
      </c>
      <c r="L1" s="228" t="s">
        <v>10</v>
      </c>
      <c r="M1" s="228" t="s">
        <v>11</v>
      </c>
      <c r="N1" s="133" t="s">
        <v>12</v>
      </c>
      <c r="O1" s="230" t="s">
        <v>13</v>
      </c>
      <c r="P1" s="114" t="s">
        <v>14</v>
      </c>
      <c r="Q1" s="228" t="s">
        <v>15</v>
      </c>
      <c r="R1" s="228" t="s">
        <v>16</v>
      </c>
      <c r="S1" s="228" t="s">
        <v>66</v>
      </c>
      <c r="T1" s="230" t="s">
        <v>17</v>
      </c>
      <c r="U1" s="407" t="s">
        <v>18</v>
      </c>
      <c r="V1" s="228" t="s">
        <v>67</v>
      </c>
      <c r="W1" s="228" t="s">
        <v>19</v>
      </c>
      <c r="X1" s="228" t="s">
        <v>174</v>
      </c>
      <c r="Y1" s="230" t="s">
        <v>175</v>
      </c>
    </row>
    <row r="2" spans="1:25" ht="15.95" customHeight="1" thickTop="1" x14ac:dyDescent="0.25">
      <c r="A2" s="281"/>
      <c r="B2" s="319"/>
      <c r="C2" s="16"/>
      <c r="D2" s="16"/>
      <c r="E2" s="282"/>
      <c r="F2" s="16"/>
      <c r="G2" s="283"/>
      <c r="H2" s="284"/>
      <c r="I2" s="506"/>
      <c r="J2" s="499"/>
      <c r="K2" s="420"/>
      <c r="L2" s="46"/>
      <c r="M2" s="77"/>
      <c r="N2" s="315"/>
      <c r="O2" s="299"/>
      <c r="P2" s="509"/>
      <c r="Q2" s="82"/>
      <c r="R2" s="82"/>
      <c r="S2" s="82"/>
      <c r="T2" s="299"/>
      <c r="U2" s="507"/>
      <c r="V2" s="49"/>
      <c r="W2" s="49"/>
      <c r="X2" s="49"/>
      <c r="Y2" s="285"/>
    </row>
    <row r="3" spans="1:25" ht="15.95" customHeight="1" x14ac:dyDescent="0.2">
      <c r="A3" s="286" t="s">
        <v>245</v>
      </c>
      <c r="B3" s="10">
        <v>2011</v>
      </c>
      <c r="C3" s="3" t="s">
        <v>44</v>
      </c>
      <c r="D3" s="3">
        <v>20</v>
      </c>
      <c r="E3" s="4" t="s">
        <v>186</v>
      </c>
      <c r="F3" s="3">
        <v>363883</v>
      </c>
      <c r="G3" s="47" t="s">
        <v>45</v>
      </c>
      <c r="H3" s="287"/>
      <c r="I3" s="290"/>
      <c r="J3" s="500"/>
      <c r="K3" s="421"/>
      <c r="L3" s="290"/>
      <c r="M3" s="290"/>
      <c r="N3" s="111"/>
      <c r="O3" s="288"/>
      <c r="P3" s="510">
        <v>150000</v>
      </c>
      <c r="Q3" s="18">
        <v>400000</v>
      </c>
      <c r="R3" s="18"/>
      <c r="S3" s="18"/>
      <c r="T3" s="288"/>
      <c r="U3" s="408"/>
      <c r="V3" s="18"/>
      <c r="W3" s="18"/>
      <c r="X3" s="18"/>
      <c r="Y3" s="288"/>
    </row>
    <row r="4" spans="1:25" ht="15.95" customHeight="1" x14ac:dyDescent="0.2">
      <c r="A4" s="286"/>
      <c r="B4" s="10"/>
      <c r="C4" s="3"/>
      <c r="D4" s="3"/>
      <c r="E4" s="4"/>
      <c r="F4" s="3"/>
      <c r="G4" s="47"/>
      <c r="H4" s="287"/>
      <c r="I4" s="290"/>
      <c r="J4" s="500"/>
      <c r="K4" s="421"/>
      <c r="L4" s="290"/>
      <c r="M4" s="290"/>
      <c r="N4" s="111"/>
      <c r="O4" s="288"/>
      <c r="P4" s="510"/>
      <c r="Q4" s="18"/>
      <c r="R4" s="18"/>
      <c r="S4" s="18"/>
      <c r="T4" s="288"/>
      <c r="U4" s="408"/>
      <c r="V4" s="18"/>
      <c r="W4" s="18"/>
      <c r="X4" s="18"/>
      <c r="Y4" s="288"/>
    </row>
    <row r="5" spans="1:25" ht="15.95" customHeight="1" x14ac:dyDescent="0.2">
      <c r="A5" s="286" t="s">
        <v>46</v>
      </c>
      <c r="B5" s="10">
        <v>2015</v>
      </c>
      <c r="C5" s="3" t="s">
        <v>47</v>
      </c>
      <c r="D5" s="3">
        <v>20</v>
      </c>
      <c r="E5" s="4" t="s">
        <v>187</v>
      </c>
      <c r="F5" s="3">
        <v>386164</v>
      </c>
      <c r="G5" s="3" t="s">
        <v>48</v>
      </c>
      <c r="H5" s="287"/>
      <c r="I5" s="301"/>
      <c r="J5" s="500"/>
      <c r="K5" s="422"/>
      <c r="L5" s="301"/>
      <c r="M5" s="301"/>
      <c r="N5" s="111"/>
      <c r="O5" s="288"/>
      <c r="P5" s="510"/>
      <c r="Q5" s="18"/>
      <c r="R5" s="18"/>
      <c r="S5" s="18"/>
      <c r="T5" s="288">
        <v>200000</v>
      </c>
      <c r="U5" s="408">
        <v>700000</v>
      </c>
      <c r="V5" s="18"/>
      <c r="W5" s="18"/>
      <c r="X5" s="18"/>
      <c r="Y5" s="288"/>
    </row>
    <row r="6" spans="1:25" ht="15.95" customHeight="1" x14ac:dyDescent="0.2">
      <c r="A6" s="286"/>
      <c r="B6" s="8"/>
      <c r="C6" s="9"/>
      <c r="D6" s="9"/>
      <c r="E6" s="4"/>
      <c r="F6" s="3"/>
      <c r="G6" s="3"/>
      <c r="H6" s="287"/>
      <c r="I6" s="301"/>
      <c r="J6" s="500"/>
      <c r="K6" s="422"/>
      <c r="L6" s="301"/>
      <c r="M6" s="301"/>
      <c r="N6" s="111"/>
      <c r="O6" s="288"/>
      <c r="P6" s="510"/>
      <c r="Q6" s="18"/>
      <c r="R6" s="18"/>
      <c r="S6" s="18"/>
      <c r="T6" s="288"/>
      <c r="U6" s="408"/>
      <c r="V6" s="18"/>
      <c r="W6" s="18"/>
      <c r="X6" s="18"/>
      <c r="Y6" s="288"/>
    </row>
    <row r="7" spans="1:25" ht="15.95" customHeight="1" x14ac:dyDescent="0.2">
      <c r="A7" s="286" t="s">
        <v>49</v>
      </c>
      <c r="B7" s="8">
        <v>2018</v>
      </c>
      <c r="C7" s="9" t="s">
        <v>50</v>
      </c>
      <c r="D7" s="9">
        <v>20</v>
      </c>
      <c r="E7" s="4" t="s">
        <v>188</v>
      </c>
      <c r="F7" s="3">
        <v>384542</v>
      </c>
      <c r="G7" s="3" t="s">
        <v>267</v>
      </c>
      <c r="H7" s="287"/>
      <c r="I7" s="301">
        <v>48572</v>
      </c>
      <c r="J7" s="500">
        <v>48572</v>
      </c>
      <c r="K7" s="422">
        <v>48572</v>
      </c>
      <c r="L7" s="301">
        <v>48572</v>
      </c>
      <c r="M7" s="301"/>
      <c r="N7" s="111"/>
      <c r="O7" s="288"/>
      <c r="P7" s="510"/>
      <c r="Q7" s="18"/>
      <c r="R7" s="18"/>
      <c r="S7" s="18"/>
      <c r="T7" s="288"/>
      <c r="U7" s="408"/>
      <c r="V7" s="18"/>
      <c r="W7" s="18">
        <v>200000</v>
      </c>
      <c r="X7" s="18">
        <v>700000</v>
      </c>
      <c r="Y7" s="288"/>
    </row>
    <row r="8" spans="1:25" ht="15.95" customHeight="1" x14ac:dyDescent="0.2">
      <c r="A8" s="286"/>
      <c r="B8" s="8"/>
      <c r="C8" s="9"/>
      <c r="D8" s="9"/>
      <c r="E8" s="4"/>
      <c r="F8" s="3"/>
      <c r="G8" s="3" t="s">
        <v>268</v>
      </c>
      <c r="H8" s="287"/>
      <c r="I8" s="301">
        <v>4138</v>
      </c>
      <c r="J8" s="500">
        <v>3109</v>
      </c>
      <c r="K8" s="422">
        <v>2065</v>
      </c>
      <c r="L8" s="301">
        <v>1035</v>
      </c>
      <c r="M8" s="301"/>
      <c r="N8" s="111"/>
      <c r="O8" s="288"/>
      <c r="P8" s="510"/>
      <c r="Q8" s="18"/>
      <c r="R8" s="18"/>
      <c r="S8" s="18"/>
      <c r="T8" s="288"/>
      <c r="U8" s="408"/>
      <c r="V8" s="18"/>
      <c r="W8" s="18"/>
      <c r="X8" s="18"/>
      <c r="Y8" s="288"/>
    </row>
    <row r="9" spans="1:25" ht="15.95" customHeight="1" x14ac:dyDescent="0.2">
      <c r="A9" s="286"/>
      <c r="B9" s="8"/>
      <c r="C9" s="9"/>
      <c r="D9" s="9"/>
      <c r="E9" s="4"/>
      <c r="F9" s="3"/>
      <c r="G9" s="3"/>
      <c r="H9" s="287"/>
      <c r="I9" s="301"/>
      <c r="J9" s="500"/>
      <c r="K9" s="422"/>
      <c r="L9" s="301"/>
      <c r="M9" s="301"/>
      <c r="N9" s="111"/>
      <c r="O9" s="288"/>
      <c r="P9" s="510"/>
      <c r="Q9" s="18"/>
      <c r="R9" s="18"/>
      <c r="S9" s="18"/>
      <c r="T9" s="288"/>
      <c r="U9" s="408"/>
      <c r="V9" s="18"/>
      <c r="W9" s="18"/>
      <c r="X9" s="18"/>
      <c r="Y9" s="288"/>
    </row>
    <row r="10" spans="1:25" ht="15.95" customHeight="1" x14ac:dyDescent="0.2">
      <c r="A10" s="91" t="s">
        <v>211</v>
      </c>
      <c r="B10" s="10">
        <v>2005</v>
      </c>
      <c r="C10" s="3" t="s">
        <v>51</v>
      </c>
      <c r="D10" s="3">
        <v>15</v>
      </c>
      <c r="E10" s="4" t="s">
        <v>184</v>
      </c>
      <c r="F10" s="3">
        <v>199534</v>
      </c>
      <c r="G10" s="3" t="s">
        <v>270</v>
      </c>
      <c r="H10" s="287"/>
      <c r="I10" s="290">
        <v>10000</v>
      </c>
      <c r="J10" s="291">
        <v>10000</v>
      </c>
      <c r="K10" s="421">
        <v>10000</v>
      </c>
      <c r="L10" s="290">
        <v>142000</v>
      </c>
      <c r="M10" s="406">
        <v>471900</v>
      </c>
      <c r="N10" s="111"/>
      <c r="O10" s="288"/>
      <c r="P10" s="510"/>
      <c r="Q10" s="18"/>
      <c r="R10" s="18"/>
      <c r="S10" s="18"/>
      <c r="T10" s="288"/>
      <c r="U10" s="408"/>
      <c r="V10" s="18"/>
      <c r="W10" s="18"/>
      <c r="X10" s="18"/>
      <c r="Y10" s="288"/>
    </row>
    <row r="11" spans="1:25" ht="15.95" customHeight="1" x14ac:dyDescent="0.2">
      <c r="A11" s="93"/>
      <c r="B11" s="8"/>
      <c r="C11" s="9"/>
      <c r="D11" s="9"/>
      <c r="E11" s="4"/>
      <c r="F11" s="3"/>
      <c r="G11" s="9" t="s">
        <v>271</v>
      </c>
      <c r="H11" s="287"/>
      <c r="I11" s="290">
        <v>965</v>
      </c>
      <c r="J11" s="291">
        <v>517</v>
      </c>
      <c r="K11" s="421">
        <v>126</v>
      </c>
      <c r="L11" s="290">
        <v>-65</v>
      </c>
      <c r="M11" s="290"/>
      <c r="N11" s="111"/>
      <c r="O11" s="288"/>
      <c r="P11" s="510"/>
      <c r="Q11" s="18"/>
      <c r="R11" s="18"/>
      <c r="S11" s="18"/>
      <c r="T11" s="288"/>
      <c r="U11" s="408"/>
      <c r="V11" s="18"/>
      <c r="W11" s="18"/>
      <c r="X11" s="18"/>
      <c r="Y11" s="288"/>
    </row>
    <row r="12" spans="1:25" ht="15.95" customHeight="1" x14ac:dyDescent="0.2">
      <c r="A12" s="93"/>
      <c r="B12" s="8"/>
      <c r="C12" s="9"/>
      <c r="D12" s="9"/>
      <c r="E12" s="4"/>
      <c r="F12" s="3"/>
      <c r="G12" s="9"/>
      <c r="H12" s="287"/>
      <c r="I12" s="290"/>
      <c r="J12" s="291"/>
      <c r="K12" s="421"/>
      <c r="L12" s="290"/>
      <c r="M12" s="290"/>
      <c r="N12" s="111"/>
      <c r="O12" s="288"/>
      <c r="P12" s="510"/>
      <c r="Q12" s="18"/>
      <c r="R12" s="18"/>
      <c r="S12" s="18"/>
      <c r="T12" s="288"/>
      <c r="U12" s="408"/>
      <c r="V12" s="18"/>
      <c r="W12" s="18"/>
      <c r="X12" s="18"/>
      <c r="Y12" s="288"/>
    </row>
    <row r="13" spans="1:25" ht="15.95" customHeight="1" x14ac:dyDescent="0.2">
      <c r="A13" s="286" t="s">
        <v>52</v>
      </c>
      <c r="B13" s="8">
        <v>2009</v>
      </c>
      <c r="C13" s="9" t="s">
        <v>53</v>
      </c>
      <c r="D13" s="9">
        <v>10</v>
      </c>
      <c r="E13" s="4" t="s">
        <v>185</v>
      </c>
      <c r="F13" s="3">
        <v>52236</v>
      </c>
      <c r="G13" s="3" t="s">
        <v>45</v>
      </c>
      <c r="H13" s="287"/>
      <c r="I13" s="290"/>
      <c r="J13" s="291"/>
      <c r="K13" s="421">
        <v>267230</v>
      </c>
      <c r="L13" s="290"/>
      <c r="M13" s="290"/>
      <c r="N13" s="111"/>
      <c r="O13" s="288"/>
      <c r="P13" s="510"/>
      <c r="Q13" s="18"/>
      <c r="R13" s="18"/>
      <c r="S13" s="18" t="s">
        <v>21</v>
      </c>
      <c r="T13" s="288"/>
      <c r="U13" s="408"/>
      <c r="V13" s="18">
        <v>300000</v>
      </c>
      <c r="W13" s="18"/>
      <c r="X13" s="18"/>
      <c r="Y13" s="288"/>
    </row>
    <row r="14" spans="1:25" ht="15.95" customHeight="1" x14ac:dyDescent="0.2">
      <c r="A14" s="286"/>
      <c r="B14" s="8"/>
      <c r="C14" s="9"/>
      <c r="D14" s="9"/>
      <c r="E14" s="4"/>
      <c r="F14" s="3"/>
      <c r="G14" s="3"/>
      <c r="H14" s="287"/>
      <c r="I14" s="290"/>
      <c r="J14" s="291"/>
      <c r="K14" s="421"/>
      <c r="L14" s="290"/>
      <c r="M14" s="290"/>
      <c r="N14" s="111"/>
      <c r="O14" s="288"/>
      <c r="P14" s="510"/>
      <c r="Q14" s="18"/>
      <c r="R14" s="18"/>
      <c r="S14" s="18"/>
      <c r="T14" s="288"/>
      <c r="U14" s="408"/>
      <c r="V14" s="18"/>
      <c r="W14" s="18"/>
      <c r="X14" s="18"/>
      <c r="Y14" s="288"/>
    </row>
    <row r="15" spans="1:25" ht="15.95" customHeight="1" x14ac:dyDescent="0.2">
      <c r="A15" s="286" t="s">
        <v>54</v>
      </c>
      <c r="B15" s="8">
        <v>2020</v>
      </c>
      <c r="C15" s="9" t="s">
        <v>36</v>
      </c>
      <c r="D15" s="9">
        <v>10</v>
      </c>
      <c r="E15" s="4"/>
      <c r="F15" s="3">
        <v>19480</v>
      </c>
      <c r="G15" s="3" t="s">
        <v>27</v>
      </c>
      <c r="H15" s="287"/>
      <c r="I15" s="290"/>
      <c r="J15" s="291"/>
      <c r="K15" s="421"/>
      <c r="L15" s="290"/>
      <c r="M15" s="290"/>
      <c r="N15" s="111"/>
      <c r="O15" s="288"/>
      <c r="P15" s="510"/>
      <c r="Q15" s="18">
        <v>20000</v>
      </c>
      <c r="R15" s="18"/>
      <c r="S15" s="18"/>
      <c r="T15" s="288"/>
      <c r="U15" s="408"/>
      <c r="V15" s="18"/>
      <c r="W15" s="18"/>
      <c r="X15" s="18"/>
      <c r="Y15" s="288"/>
    </row>
    <row r="16" spans="1:25" ht="15.95" customHeight="1" x14ac:dyDescent="0.2">
      <c r="A16" s="286"/>
      <c r="B16" s="8"/>
      <c r="C16" s="9"/>
      <c r="D16" s="9"/>
      <c r="E16" s="4"/>
      <c r="F16" s="3"/>
      <c r="G16" s="3"/>
      <c r="H16" s="287"/>
      <c r="I16" s="290"/>
      <c r="J16" s="291"/>
      <c r="K16" s="421"/>
      <c r="L16" s="290"/>
      <c r="M16" s="290"/>
      <c r="N16" s="111"/>
      <c r="O16" s="288"/>
      <c r="P16" s="510"/>
      <c r="Q16" s="18"/>
      <c r="R16" s="18"/>
      <c r="S16" s="18"/>
      <c r="T16" s="288"/>
      <c r="U16" s="408"/>
      <c r="V16" s="18"/>
      <c r="W16" s="18"/>
      <c r="X16" s="18"/>
      <c r="Y16" s="288"/>
    </row>
    <row r="17" spans="1:25" ht="15.95" customHeight="1" x14ac:dyDescent="0.2">
      <c r="A17" s="286" t="s">
        <v>55</v>
      </c>
      <c r="B17" s="8">
        <v>2004</v>
      </c>
      <c r="C17" s="9" t="s">
        <v>56</v>
      </c>
      <c r="D17" s="9">
        <v>15</v>
      </c>
      <c r="E17" s="101" t="s">
        <v>57</v>
      </c>
      <c r="F17" s="3"/>
      <c r="G17" s="3" t="s">
        <v>27</v>
      </c>
      <c r="H17" s="287"/>
      <c r="I17" s="290"/>
      <c r="J17" s="291"/>
      <c r="K17" s="421"/>
      <c r="L17" s="290"/>
      <c r="M17" s="290"/>
      <c r="N17" s="111">
        <v>25000</v>
      </c>
      <c r="O17" s="288"/>
      <c r="P17" s="510"/>
      <c r="Q17" s="18"/>
      <c r="R17" s="18"/>
      <c r="S17" s="18"/>
      <c r="T17" s="288"/>
      <c r="U17" s="408"/>
      <c r="V17" s="18"/>
      <c r="W17" s="18"/>
      <c r="X17" s="18"/>
      <c r="Y17" s="288"/>
    </row>
    <row r="18" spans="1:25" ht="15.95" customHeight="1" x14ac:dyDescent="0.2">
      <c r="A18" s="286"/>
      <c r="B18" s="8"/>
      <c r="C18" s="9"/>
      <c r="D18" s="9"/>
      <c r="E18" s="4"/>
      <c r="F18" s="3"/>
      <c r="G18" s="3"/>
      <c r="H18" s="287"/>
      <c r="I18" s="290"/>
      <c r="J18" s="291"/>
      <c r="K18" s="421"/>
      <c r="L18" s="290"/>
      <c r="M18" s="290"/>
      <c r="N18" s="111"/>
      <c r="O18" s="288"/>
      <c r="P18" s="510"/>
      <c r="Q18" s="18"/>
      <c r="R18" s="18"/>
      <c r="S18" s="18"/>
      <c r="T18" s="288"/>
      <c r="U18" s="408"/>
      <c r="V18" s="18"/>
      <c r="W18" s="18"/>
      <c r="X18" s="18"/>
      <c r="Y18" s="288"/>
    </row>
    <row r="19" spans="1:25" ht="15.95" customHeight="1" x14ac:dyDescent="0.2">
      <c r="A19" s="286" t="s">
        <v>58</v>
      </c>
      <c r="B19" s="8">
        <v>2009</v>
      </c>
      <c r="C19" s="9" t="s">
        <v>53</v>
      </c>
      <c r="D19" s="9">
        <v>15</v>
      </c>
      <c r="E19" s="101" t="s">
        <v>59</v>
      </c>
      <c r="F19" s="3"/>
      <c r="G19" s="3" t="s">
        <v>27</v>
      </c>
      <c r="H19" s="287"/>
      <c r="I19" s="290"/>
      <c r="J19" s="291"/>
      <c r="K19" s="421"/>
      <c r="L19" s="290"/>
      <c r="M19" s="290">
        <v>45000</v>
      </c>
      <c r="N19" s="111"/>
      <c r="O19" s="288"/>
      <c r="P19" s="510"/>
      <c r="Q19" s="18"/>
      <c r="R19" s="18"/>
      <c r="S19" s="18"/>
      <c r="T19" s="288"/>
      <c r="U19" s="408"/>
      <c r="V19" s="18"/>
      <c r="W19" s="18"/>
      <c r="X19" s="18"/>
      <c r="Y19" s="288"/>
    </row>
    <row r="20" spans="1:25" ht="15.95" customHeight="1" x14ac:dyDescent="0.2">
      <c r="A20" s="286"/>
      <c r="B20" s="8"/>
      <c r="C20" s="9"/>
      <c r="D20" s="9"/>
      <c r="E20" s="4"/>
      <c r="F20" s="3"/>
      <c r="G20" s="3"/>
      <c r="H20" s="287"/>
      <c r="I20" s="290"/>
      <c r="J20" s="291"/>
      <c r="K20" s="421"/>
      <c r="L20" s="290"/>
      <c r="M20" s="290"/>
      <c r="N20" s="111"/>
      <c r="O20" s="288"/>
      <c r="P20" s="510"/>
      <c r="Q20" s="18"/>
      <c r="R20" s="18"/>
      <c r="S20" s="18"/>
      <c r="T20" s="288"/>
      <c r="U20" s="408"/>
      <c r="V20" s="18"/>
      <c r="W20" s="18"/>
      <c r="X20" s="18"/>
      <c r="Y20" s="288"/>
    </row>
    <row r="21" spans="1:25" ht="15.95" customHeight="1" x14ac:dyDescent="0.2">
      <c r="A21" s="286" t="s">
        <v>276</v>
      </c>
      <c r="B21" s="8">
        <v>2021</v>
      </c>
      <c r="C21" s="9" t="s">
        <v>36</v>
      </c>
      <c r="D21" s="9">
        <v>15</v>
      </c>
      <c r="E21" s="101" t="s">
        <v>60</v>
      </c>
      <c r="F21" s="3"/>
      <c r="G21" s="3"/>
      <c r="H21" s="287"/>
      <c r="I21" s="290"/>
      <c r="J21" s="291"/>
      <c r="K21" s="421"/>
      <c r="L21" s="290"/>
      <c r="M21" s="290"/>
      <c r="N21" s="111"/>
      <c r="O21" s="288"/>
      <c r="P21" s="510"/>
      <c r="Q21" s="18"/>
      <c r="R21" s="18"/>
      <c r="S21" s="18"/>
      <c r="T21" s="288"/>
      <c r="U21" s="408"/>
      <c r="V21" s="18"/>
      <c r="W21" s="18"/>
      <c r="X21" s="18"/>
      <c r="Y21" s="288"/>
    </row>
    <row r="22" spans="1:25" ht="15.95" customHeight="1" x14ac:dyDescent="0.2">
      <c r="A22" s="286"/>
      <c r="B22" s="8"/>
      <c r="C22" s="9"/>
      <c r="D22" s="9"/>
      <c r="E22" s="4"/>
      <c r="F22" s="3"/>
      <c r="G22" s="3"/>
      <c r="H22" s="287"/>
      <c r="I22" s="290"/>
      <c r="J22" s="291"/>
      <c r="K22" s="421"/>
      <c r="L22" s="290"/>
      <c r="M22" s="290"/>
      <c r="N22" s="111"/>
      <c r="O22" s="288"/>
      <c r="P22" s="510"/>
      <c r="Q22" s="18"/>
      <c r="R22" s="18"/>
      <c r="S22" s="18"/>
      <c r="T22" s="288"/>
      <c r="U22" s="408"/>
      <c r="V22" s="18"/>
      <c r="W22" s="18"/>
      <c r="X22" s="18"/>
      <c r="Y22" s="288"/>
    </row>
    <row r="23" spans="1:25" ht="15.95" customHeight="1" x14ac:dyDescent="0.2">
      <c r="A23" s="286" t="s">
        <v>172</v>
      </c>
      <c r="B23" s="8"/>
      <c r="C23" s="9"/>
      <c r="D23" s="9">
        <v>7</v>
      </c>
      <c r="E23" s="4"/>
      <c r="F23" s="3">
        <v>9150</v>
      </c>
      <c r="G23" s="3" t="s">
        <v>104</v>
      </c>
      <c r="H23" s="287"/>
      <c r="I23" s="290">
        <v>9150</v>
      </c>
      <c r="J23" s="291"/>
      <c r="K23" s="421"/>
      <c r="L23" s="290"/>
      <c r="M23" s="290"/>
      <c r="N23" s="111"/>
      <c r="O23" s="288"/>
      <c r="P23" s="510"/>
      <c r="Q23" s="18"/>
      <c r="R23" s="18"/>
      <c r="S23" s="18"/>
      <c r="T23" s="288"/>
      <c r="U23" s="408"/>
      <c r="V23" s="18"/>
      <c r="W23" s="18"/>
      <c r="X23" s="18"/>
      <c r="Y23" s="288"/>
    </row>
    <row r="24" spans="1:25" ht="15.95" customHeight="1" x14ac:dyDescent="0.2">
      <c r="A24" s="286"/>
      <c r="B24" s="8"/>
      <c r="C24" s="9"/>
      <c r="D24" s="9"/>
      <c r="E24" s="4"/>
      <c r="F24" s="3"/>
      <c r="G24" s="3"/>
      <c r="H24" s="287"/>
      <c r="I24" s="290"/>
      <c r="J24" s="291"/>
      <c r="K24" s="421"/>
      <c r="L24" s="290"/>
      <c r="M24" s="290"/>
      <c r="N24" s="111"/>
      <c r="O24" s="288"/>
      <c r="P24" s="510"/>
      <c r="Q24" s="18"/>
      <c r="R24" s="18"/>
      <c r="S24" s="18"/>
      <c r="T24" s="288"/>
      <c r="U24" s="408"/>
      <c r="V24" s="18"/>
      <c r="W24" s="18"/>
      <c r="X24" s="18"/>
      <c r="Y24" s="288"/>
    </row>
    <row r="25" spans="1:25" ht="15.95" customHeight="1" x14ac:dyDescent="0.2">
      <c r="A25" s="286" t="s">
        <v>173</v>
      </c>
      <c r="B25" s="8"/>
      <c r="C25" s="9"/>
      <c r="D25" s="9"/>
      <c r="E25" s="4"/>
      <c r="F25" s="3">
        <v>8400</v>
      </c>
      <c r="G25" s="3" t="s">
        <v>104</v>
      </c>
      <c r="H25" s="287"/>
      <c r="I25" s="290">
        <v>0</v>
      </c>
      <c r="J25" s="291">
        <v>5653.34</v>
      </c>
      <c r="K25" s="421"/>
      <c r="L25" s="290"/>
      <c r="M25" s="290"/>
      <c r="N25" s="111"/>
      <c r="O25" s="288"/>
      <c r="P25" s="510"/>
      <c r="Q25" s="18"/>
      <c r="R25" s="18"/>
      <c r="S25" s="18"/>
      <c r="T25" s="288"/>
      <c r="U25" s="408"/>
      <c r="V25" s="18"/>
      <c r="W25" s="18"/>
      <c r="X25" s="18"/>
      <c r="Y25" s="288"/>
    </row>
    <row r="26" spans="1:25" ht="15.95" customHeight="1" x14ac:dyDescent="0.2">
      <c r="A26" s="286"/>
      <c r="B26" s="8"/>
      <c r="C26" s="9"/>
      <c r="D26" s="9"/>
      <c r="E26" s="4"/>
      <c r="F26" s="3"/>
      <c r="G26" s="3"/>
      <c r="H26" s="287"/>
      <c r="I26" s="290"/>
      <c r="J26" s="291"/>
      <c r="K26" s="421"/>
      <c r="L26" s="290"/>
      <c r="M26" s="290"/>
      <c r="N26" s="111"/>
      <c r="O26" s="288"/>
      <c r="P26" s="510"/>
      <c r="Q26" s="18"/>
      <c r="R26" s="18"/>
      <c r="S26" s="18"/>
      <c r="T26" s="288"/>
      <c r="U26" s="408"/>
      <c r="V26" s="18"/>
      <c r="W26" s="18"/>
      <c r="X26" s="18"/>
      <c r="Y26" s="288"/>
    </row>
    <row r="27" spans="1:25" ht="15.95" customHeight="1" x14ac:dyDescent="0.2">
      <c r="A27" s="289" t="s">
        <v>61</v>
      </c>
      <c r="B27" s="8">
        <v>2022</v>
      </c>
      <c r="C27" s="9" t="s">
        <v>56</v>
      </c>
      <c r="D27" s="9">
        <v>15</v>
      </c>
      <c r="E27" s="101" t="s">
        <v>62</v>
      </c>
      <c r="F27" s="3" t="s">
        <v>21</v>
      </c>
      <c r="G27" s="3" t="s">
        <v>250</v>
      </c>
      <c r="H27" s="287"/>
      <c r="I27" s="290">
        <v>45729</v>
      </c>
      <c r="J27" s="291"/>
      <c r="K27" s="421"/>
      <c r="L27" s="290"/>
      <c r="M27" s="290"/>
      <c r="N27" s="111"/>
      <c r="O27" s="288"/>
      <c r="P27" s="510"/>
      <c r="Q27" s="18"/>
      <c r="R27" s="18"/>
      <c r="S27" s="18"/>
      <c r="T27" s="288"/>
      <c r="U27" s="408"/>
      <c r="V27" s="18"/>
      <c r="W27" s="18"/>
      <c r="X27" s="18">
        <v>55000</v>
      </c>
      <c r="Y27" s="288"/>
    </row>
    <row r="28" spans="1:25" ht="15.95" customHeight="1" x14ac:dyDescent="0.2">
      <c r="A28" s="93"/>
      <c r="B28" s="8"/>
      <c r="C28" s="9"/>
      <c r="D28" s="9"/>
      <c r="E28" s="4"/>
      <c r="F28" s="3"/>
      <c r="G28" s="3"/>
      <c r="H28" s="287"/>
      <c r="I28" s="290"/>
      <c r="J28" s="291"/>
      <c r="K28" s="421"/>
      <c r="L28" s="290"/>
      <c r="M28" s="290"/>
      <c r="N28" s="111"/>
      <c r="O28" s="288"/>
      <c r="P28" s="510"/>
      <c r="Q28" s="18"/>
      <c r="R28" s="18"/>
      <c r="S28" s="18"/>
      <c r="T28" s="288"/>
      <c r="U28" s="408"/>
      <c r="V28" s="18"/>
      <c r="W28" s="18"/>
      <c r="X28" s="18"/>
      <c r="Y28" s="288"/>
    </row>
    <row r="29" spans="1:25" ht="15.95" customHeight="1" x14ac:dyDescent="0.2">
      <c r="A29" s="93" t="s">
        <v>238</v>
      </c>
      <c r="B29" s="8"/>
      <c r="C29" s="9"/>
      <c r="D29" s="9"/>
      <c r="E29" s="4"/>
      <c r="F29" s="3"/>
      <c r="G29" s="3"/>
      <c r="H29" s="287"/>
      <c r="I29" s="290"/>
      <c r="J29" s="291"/>
      <c r="K29" s="421"/>
      <c r="L29" s="290"/>
      <c r="M29" s="290"/>
      <c r="N29" s="111"/>
      <c r="O29" s="288"/>
      <c r="P29" s="510"/>
      <c r="Q29" s="18"/>
      <c r="R29" s="18"/>
      <c r="S29" s="18"/>
      <c r="T29" s="288"/>
      <c r="U29" s="408"/>
      <c r="V29" s="18"/>
      <c r="W29" s="18"/>
      <c r="X29" s="18"/>
      <c r="Y29" s="288"/>
    </row>
    <row r="30" spans="1:25" ht="15" customHeight="1" x14ac:dyDescent="0.2">
      <c r="A30" s="93" t="s">
        <v>261</v>
      </c>
      <c r="B30" s="8"/>
      <c r="C30" s="9"/>
      <c r="D30" s="9">
        <v>15</v>
      </c>
      <c r="E30" s="101" t="s">
        <v>259</v>
      </c>
      <c r="F30" s="3" t="s">
        <v>63</v>
      </c>
      <c r="G30" s="3" t="s">
        <v>64</v>
      </c>
      <c r="H30" s="287"/>
      <c r="I30" s="290">
        <v>26272.15</v>
      </c>
      <c r="J30" s="291">
        <v>10000</v>
      </c>
      <c r="K30" s="421"/>
      <c r="L30" s="290"/>
      <c r="M30" s="290"/>
      <c r="N30" s="316"/>
      <c r="O30" s="291"/>
      <c r="P30" s="421"/>
      <c r="Q30" s="290">
        <v>48000</v>
      </c>
      <c r="R30" s="290">
        <v>48000</v>
      </c>
      <c r="S30" s="290">
        <v>48000</v>
      </c>
      <c r="T30" s="291">
        <v>48000</v>
      </c>
      <c r="U30" s="409"/>
      <c r="V30" s="290"/>
      <c r="W30" s="290"/>
      <c r="X30" s="290"/>
      <c r="Y30" s="291"/>
    </row>
    <row r="31" spans="1:25" ht="15.95" customHeight="1" x14ac:dyDescent="0.2">
      <c r="A31" s="93" t="s">
        <v>262</v>
      </c>
      <c r="B31" s="8"/>
      <c r="C31" s="9"/>
      <c r="D31" s="9">
        <v>15</v>
      </c>
      <c r="E31" s="101" t="s">
        <v>260</v>
      </c>
      <c r="F31" s="3" t="s">
        <v>65</v>
      </c>
      <c r="G31" s="3" t="s">
        <v>64</v>
      </c>
      <c r="H31" s="287"/>
      <c r="I31" s="290"/>
      <c r="J31" s="291">
        <v>1500</v>
      </c>
      <c r="K31" s="421">
        <v>3000</v>
      </c>
      <c r="L31" s="290">
        <v>3000</v>
      </c>
      <c r="M31" s="290">
        <v>3000</v>
      </c>
      <c r="N31" s="316"/>
      <c r="O31" s="291"/>
      <c r="P31" s="421"/>
      <c r="Q31" s="290">
        <v>6000</v>
      </c>
      <c r="R31" s="290">
        <v>6000</v>
      </c>
      <c r="S31" s="290">
        <v>6000</v>
      </c>
      <c r="T31" s="291">
        <v>6000</v>
      </c>
      <c r="U31" s="409" t="s">
        <v>21</v>
      </c>
      <c r="V31" s="290"/>
      <c r="W31" s="290"/>
      <c r="X31" s="290"/>
      <c r="Y31" s="329"/>
    </row>
    <row r="32" spans="1:25" ht="15.95" customHeight="1" x14ac:dyDescent="0.2">
      <c r="A32" s="93" t="s">
        <v>239</v>
      </c>
      <c r="B32" s="8"/>
      <c r="C32" s="9"/>
      <c r="D32" s="9">
        <v>10</v>
      </c>
      <c r="E32" s="101" t="s">
        <v>178</v>
      </c>
      <c r="F32" s="7">
        <v>5000</v>
      </c>
      <c r="G32" s="3" t="s">
        <v>64</v>
      </c>
      <c r="H32" s="287"/>
      <c r="I32" s="290"/>
      <c r="J32" s="291">
        <v>8000</v>
      </c>
      <c r="K32" s="421">
        <v>10000</v>
      </c>
      <c r="L32" s="290">
        <v>10000</v>
      </c>
      <c r="M32" s="290">
        <v>10000</v>
      </c>
      <c r="N32" s="316">
        <v>10000</v>
      </c>
      <c r="O32" s="316">
        <v>10000</v>
      </c>
      <c r="P32" s="421">
        <v>10000</v>
      </c>
      <c r="Q32" s="316">
        <v>10000</v>
      </c>
      <c r="R32" s="316">
        <v>10000</v>
      </c>
      <c r="S32" s="316">
        <v>10000</v>
      </c>
      <c r="T32" s="291">
        <v>10000</v>
      </c>
      <c r="U32" s="508">
        <v>10000</v>
      </c>
      <c r="V32" s="316">
        <v>10000</v>
      </c>
      <c r="W32" s="316">
        <v>10000</v>
      </c>
      <c r="X32" s="316">
        <v>10000</v>
      </c>
      <c r="Y32" s="291">
        <v>10000</v>
      </c>
    </row>
    <row r="33" spans="1:26" ht="15.95" customHeight="1" x14ac:dyDescent="0.2">
      <c r="A33" s="93"/>
      <c r="B33" s="8"/>
      <c r="C33" s="9"/>
      <c r="D33" s="9"/>
      <c r="E33" s="4"/>
      <c r="F33" s="7"/>
      <c r="G33" s="3"/>
      <c r="H33" s="287"/>
      <c r="I33" s="290"/>
      <c r="J33" s="291"/>
      <c r="K33" s="421"/>
      <c r="L33" s="290"/>
      <c r="M33" s="290"/>
      <c r="N33" s="111"/>
      <c r="O33" s="288"/>
      <c r="P33" s="510"/>
      <c r="Q33" s="18"/>
      <c r="R33" s="18"/>
      <c r="S33" s="18"/>
      <c r="T33" s="288"/>
      <c r="U33" s="408"/>
      <c r="V33" s="18"/>
      <c r="W33" s="18"/>
      <c r="X33" s="18"/>
      <c r="Y33" s="288"/>
    </row>
    <row r="34" spans="1:26" ht="15.95" customHeight="1" x14ac:dyDescent="0.2">
      <c r="A34" s="292" t="s">
        <v>181</v>
      </c>
      <c r="B34" s="320"/>
      <c r="C34" s="293"/>
      <c r="D34" s="293"/>
      <c r="E34" s="294"/>
      <c r="F34" s="7"/>
      <c r="G34" s="7"/>
      <c r="H34" s="295"/>
      <c r="I34" s="300"/>
      <c r="J34" s="501"/>
      <c r="K34" s="423"/>
      <c r="L34" s="300"/>
      <c r="M34" s="300"/>
      <c r="N34" s="317"/>
      <c r="O34" s="296"/>
      <c r="P34" s="511"/>
      <c r="Q34" s="59"/>
      <c r="R34" s="59"/>
      <c r="S34" s="59"/>
      <c r="T34" s="296"/>
      <c r="U34" s="408"/>
      <c r="V34" s="18"/>
      <c r="W34" s="18"/>
      <c r="X34" s="18"/>
      <c r="Y34" s="288"/>
    </row>
    <row r="35" spans="1:26" ht="15.95" customHeight="1" x14ac:dyDescent="0.2">
      <c r="A35" s="292" t="s">
        <v>235</v>
      </c>
      <c r="B35" s="320"/>
      <c r="C35" s="293"/>
      <c r="D35" s="293"/>
      <c r="E35" s="294"/>
      <c r="F35" s="7"/>
      <c r="G35" s="7"/>
      <c r="H35" s="295"/>
      <c r="I35" s="300"/>
      <c r="J35" s="501">
        <v>5000</v>
      </c>
      <c r="K35" s="423"/>
      <c r="L35" s="300"/>
      <c r="M35" s="300"/>
      <c r="N35" s="317"/>
      <c r="O35" s="296"/>
      <c r="P35" s="511"/>
      <c r="Q35" s="59"/>
      <c r="R35" s="59"/>
      <c r="S35" s="59"/>
      <c r="T35" s="296"/>
      <c r="U35" s="410"/>
      <c r="V35" s="59"/>
      <c r="W35" s="59"/>
      <c r="X35" s="59"/>
      <c r="Y35" s="296"/>
    </row>
    <row r="36" spans="1:26" ht="15.95" customHeight="1" x14ac:dyDescent="0.2">
      <c r="A36" s="292" t="s">
        <v>236</v>
      </c>
      <c r="B36" s="320"/>
      <c r="C36" s="293"/>
      <c r="D36" s="293"/>
      <c r="E36" s="294"/>
      <c r="F36" s="7"/>
      <c r="G36" s="7"/>
      <c r="H36" s="295"/>
      <c r="I36" s="300"/>
      <c r="J36" s="501"/>
      <c r="K36" s="423"/>
      <c r="L36" s="300"/>
      <c r="M36" s="300">
        <v>45000</v>
      </c>
      <c r="N36" s="317"/>
      <c r="O36" s="296"/>
      <c r="P36" s="511"/>
      <c r="Q36" s="59"/>
      <c r="R36" s="59"/>
      <c r="S36" s="59"/>
      <c r="T36" s="296"/>
      <c r="U36" s="410"/>
      <c r="V36" s="59"/>
      <c r="W36" s="59"/>
      <c r="X36" s="59"/>
      <c r="Y36" s="296"/>
    </row>
    <row r="37" spans="1:26" ht="15.95" customHeight="1" x14ac:dyDescent="0.2">
      <c r="A37" s="292" t="s">
        <v>237</v>
      </c>
      <c r="B37" s="320"/>
      <c r="C37" s="293"/>
      <c r="D37" s="293"/>
      <c r="E37" s="294"/>
      <c r="F37" s="7"/>
      <c r="G37" s="7"/>
      <c r="H37" s="295"/>
      <c r="I37" s="300"/>
      <c r="J37" s="501"/>
      <c r="K37" s="423"/>
      <c r="L37" s="300"/>
      <c r="M37" s="300"/>
      <c r="N37" s="317"/>
      <c r="O37" s="296"/>
      <c r="P37" s="511"/>
      <c r="Q37" s="59"/>
      <c r="R37" s="59">
        <v>400000</v>
      </c>
      <c r="S37" s="59"/>
      <c r="T37" s="296"/>
      <c r="U37" s="410"/>
      <c r="V37" s="59"/>
      <c r="W37" s="59"/>
      <c r="X37" s="59"/>
      <c r="Y37" s="296"/>
    </row>
    <row r="38" spans="1:26" ht="15.95" customHeight="1" x14ac:dyDescent="0.2">
      <c r="A38" s="292" t="s">
        <v>285</v>
      </c>
      <c r="B38" s="320"/>
      <c r="C38" s="293"/>
      <c r="D38" s="293"/>
      <c r="E38" s="294"/>
      <c r="F38" s="7"/>
      <c r="G38" s="7"/>
      <c r="H38" s="295"/>
      <c r="I38" s="300"/>
      <c r="J38" s="501"/>
      <c r="K38" s="423">
        <v>10000</v>
      </c>
      <c r="L38" s="300"/>
      <c r="M38" s="300"/>
      <c r="N38" s="317"/>
      <c r="O38" s="296"/>
      <c r="P38" s="511"/>
      <c r="Q38" s="59"/>
      <c r="R38" s="59"/>
      <c r="S38" s="59"/>
      <c r="T38" s="296"/>
      <c r="U38" s="410"/>
      <c r="V38" s="59"/>
      <c r="W38" s="59"/>
      <c r="X38" s="59"/>
      <c r="Y38" s="296"/>
    </row>
    <row r="39" spans="1:26" ht="15.95" customHeight="1" thickBot="1" x14ac:dyDescent="0.25">
      <c r="A39" s="292"/>
      <c r="B39" s="320"/>
      <c r="C39" s="293"/>
      <c r="D39" s="293"/>
      <c r="E39" s="294"/>
      <c r="F39" s="7"/>
      <c r="G39" s="7"/>
      <c r="H39" s="295"/>
      <c r="I39" s="300"/>
      <c r="J39" s="501"/>
      <c r="K39" s="423"/>
      <c r="L39" s="300"/>
      <c r="M39" s="300"/>
      <c r="N39" s="317"/>
      <c r="O39" s="296"/>
      <c r="P39" s="511"/>
      <c r="Q39" s="59"/>
      <c r="R39" s="59"/>
      <c r="S39" s="59"/>
      <c r="T39" s="296"/>
      <c r="U39" s="410"/>
      <c r="V39" s="59"/>
      <c r="W39" s="59"/>
      <c r="X39" s="59"/>
      <c r="Y39" s="296"/>
    </row>
    <row r="40" spans="1:26" ht="15.95" customHeight="1" thickTop="1" thickBot="1" x14ac:dyDescent="0.25">
      <c r="A40" s="71" t="s">
        <v>249</v>
      </c>
      <c r="B40" s="72"/>
      <c r="C40" s="73"/>
      <c r="D40" s="73"/>
      <c r="E40" s="73"/>
      <c r="F40" s="73"/>
      <c r="G40" s="73"/>
      <c r="H40" s="106"/>
      <c r="I40" s="73"/>
      <c r="J40" s="502"/>
      <c r="K40" s="424"/>
      <c r="L40" s="74"/>
      <c r="M40" s="74"/>
      <c r="N40" s="106"/>
      <c r="O40" s="75"/>
      <c r="P40" s="386"/>
      <c r="Q40" s="74"/>
      <c r="R40" s="74"/>
      <c r="S40" s="74"/>
      <c r="T40" s="75"/>
      <c r="U40" s="411"/>
      <c r="V40" s="74"/>
      <c r="W40" s="74"/>
      <c r="X40" s="74"/>
      <c r="Y40" s="75"/>
      <c r="Z40" s="13"/>
    </row>
    <row r="41" spans="1:26" ht="15.95" customHeight="1" thickTop="1" thickBot="1" x14ac:dyDescent="0.25">
      <c r="A41" s="149" t="s">
        <v>38</v>
      </c>
      <c r="B41" s="67"/>
      <c r="C41" s="68"/>
      <c r="D41" s="68"/>
      <c r="E41" s="68"/>
      <c r="F41" s="68"/>
      <c r="G41" s="68"/>
      <c r="H41" s="150"/>
      <c r="I41" s="68">
        <v>-9150</v>
      </c>
      <c r="J41" s="503">
        <v>-5653</v>
      </c>
      <c r="K41" s="425"/>
      <c r="L41" s="151"/>
      <c r="M41" s="151"/>
      <c r="N41" s="150"/>
      <c r="O41" s="418"/>
      <c r="P41" s="512"/>
      <c r="Q41" s="151"/>
      <c r="R41" s="151"/>
      <c r="S41" s="151"/>
      <c r="T41" s="418"/>
      <c r="U41" s="143"/>
      <c r="V41" s="152"/>
      <c r="W41" s="152"/>
      <c r="X41" s="152"/>
      <c r="Y41" s="327"/>
      <c r="Z41" s="13"/>
    </row>
    <row r="42" spans="1:26" ht="15.95" customHeight="1" thickTop="1" x14ac:dyDescent="0.2">
      <c r="A42" s="174" t="s">
        <v>179</v>
      </c>
      <c r="B42" s="321"/>
      <c r="C42" s="153"/>
      <c r="D42" s="153"/>
      <c r="E42" s="153"/>
      <c r="F42" s="153"/>
      <c r="G42" s="153"/>
      <c r="H42" s="175"/>
      <c r="I42" s="153">
        <v>-45729</v>
      </c>
      <c r="J42" s="176"/>
      <c r="K42" s="426">
        <v>-267230</v>
      </c>
      <c r="L42" s="153">
        <v>-132000</v>
      </c>
      <c r="M42" s="153">
        <f t="shared" ref="M42:Y42" si="0">-SUM(M2:M27)-M40-M41</f>
        <v>-516900</v>
      </c>
      <c r="N42" s="175">
        <f t="shared" si="0"/>
        <v>-25000</v>
      </c>
      <c r="O42" s="176">
        <f t="shared" si="0"/>
        <v>0</v>
      </c>
      <c r="P42" s="426">
        <f t="shared" si="0"/>
        <v>-150000</v>
      </c>
      <c r="Q42" s="153">
        <f t="shared" si="0"/>
        <v>-420000</v>
      </c>
      <c r="R42" s="153">
        <f t="shared" si="0"/>
        <v>0</v>
      </c>
      <c r="S42" s="153">
        <f t="shared" si="0"/>
        <v>0</v>
      </c>
      <c r="T42" s="176">
        <f t="shared" si="0"/>
        <v>-200000</v>
      </c>
      <c r="U42" s="412">
        <f t="shared" si="0"/>
        <v>-700000</v>
      </c>
      <c r="V42" s="153">
        <f t="shared" si="0"/>
        <v>-300000</v>
      </c>
      <c r="W42" s="153">
        <f t="shared" si="0"/>
        <v>-200000</v>
      </c>
      <c r="X42" s="153">
        <f t="shared" si="0"/>
        <v>-755000</v>
      </c>
      <c r="Y42" s="176">
        <f t="shared" si="0"/>
        <v>0</v>
      </c>
      <c r="Z42" s="13"/>
    </row>
    <row r="43" spans="1:26" ht="15.95" customHeight="1" x14ac:dyDescent="0.2">
      <c r="A43" s="177" t="s">
        <v>180</v>
      </c>
      <c r="B43" s="322"/>
      <c r="C43" s="178"/>
      <c r="D43" s="178"/>
      <c r="E43" s="178"/>
      <c r="F43" s="178"/>
      <c r="G43" s="178"/>
      <c r="H43" s="179"/>
      <c r="I43" s="178">
        <f t="shared" ref="I43:Y43" si="1">-SUM(I34:I37)</f>
        <v>0</v>
      </c>
      <c r="J43" s="328">
        <f t="shared" si="1"/>
        <v>-5000</v>
      </c>
      <c r="K43" s="427">
        <f t="shared" si="1"/>
        <v>0</v>
      </c>
      <c r="L43" s="157">
        <f t="shared" si="1"/>
        <v>0</v>
      </c>
      <c r="M43" s="157">
        <f t="shared" si="1"/>
        <v>-45000</v>
      </c>
      <c r="N43" s="196">
        <f t="shared" si="1"/>
        <v>0</v>
      </c>
      <c r="O43" s="328">
        <f t="shared" si="1"/>
        <v>0</v>
      </c>
      <c r="P43" s="427">
        <f t="shared" si="1"/>
        <v>0</v>
      </c>
      <c r="Q43" s="178">
        <f t="shared" si="1"/>
        <v>0</v>
      </c>
      <c r="R43" s="178">
        <f>-SUM(R34:R38)</f>
        <v>-400000</v>
      </c>
      <c r="S43" s="178">
        <f t="shared" si="1"/>
        <v>0</v>
      </c>
      <c r="T43" s="328">
        <f t="shared" si="1"/>
        <v>0</v>
      </c>
      <c r="U43" s="413">
        <f t="shared" si="1"/>
        <v>0</v>
      </c>
      <c r="V43" s="178">
        <f t="shared" si="1"/>
        <v>0</v>
      </c>
      <c r="W43" s="178">
        <f t="shared" si="1"/>
        <v>0</v>
      </c>
      <c r="X43" s="178">
        <f t="shared" si="1"/>
        <v>0</v>
      </c>
      <c r="Y43" s="328">
        <f t="shared" si="1"/>
        <v>0</v>
      </c>
      <c r="Z43" s="13"/>
    </row>
    <row r="44" spans="1:26" ht="15.95" customHeight="1" thickBot="1" x14ac:dyDescent="0.25">
      <c r="A44" s="181" t="s">
        <v>70</v>
      </c>
      <c r="B44" s="323"/>
      <c r="C44" s="182"/>
      <c r="D44" s="182"/>
      <c r="E44" s="182"/>
      <c r="F44" s="182"/>
      <c r="G44" s="182"/>
      <c r="H44" s="183"/>
      <c r="I44" s="182">
        <v>-26272</v>
      </c>
      <c r="J44" s="184">
        <f t="shared" ref="J44:Y44" si="2">-SUM(J30:J32)</f>
        <v>-19500</v>
      </c>
      <c r="K44" s="428">
        <f t="shared" si="2"/>
        <v>-13000</v>
      </c>
      <c r="L44" s="182">
        <f t="shared" si="2"/>
        <v>-13000</v>
      </c>
      <c r="M44" s="182">
        <f t="shared" si="2"/>
        <v>-13000</v>
      </c>
      <c r="N44" s="183">
        <f t="shared" si="2"/>
        <v>-10000</v>
      </c>
      <c r="O44" s="184">
        <f t="shared" si="2"/>
        <v>-10000</v>
      </c>
      <c r="P44" s="428">
        <f t="shared" si="2"/>
        <v>-10000</v>
      </c>
      <c r="Q44" s="182">
        <f t="shared" si="2"/>
        <v>-64000</v>
      </c>
      <c r="R44" s="182">
        <f t="shared" si="2"/>
        <v>-64000</v>
      </c>
      <c r="S44" s="182">
        <f t="shared" si="2"/>
        <v>-64000</v>
      </c>
      <c r="T44" s="184">
        <f t="shared" si="2"/>
        <v>-64000</v>
      </c>
      <c r="U44" s="414">
        <f t="shared" si="2"/>
        <v>-10000</v>
      </c>
      <c r="V44" s="182">
        <f t="shared" si="2"/>
        <v>-10000</v>
      </c>
      <c r="W44" s="182">
        <f t="shared" si="2"/>
        <v>-10000</v>
      </c>
      <c r="X44" s="182">
        <f t="shared" si="2"/>
        <v>-10000</v>
      </c>
      <c r="Y44" s="184">
        <f t="shared" si="2"/>
        <v>-10000</v>
      </c>
      <c r="Z44" s="13"/>
    </row>
    <row r="45" spans="1:26" ht="15.95" customHeight="1" thickTop="1" x14ac:dyDescent="0.25">
      <c r="A45" s="257"/>
      <c r="B45" s="76"/>
      <c r="C45" s="258"/>
      <c r="D45" s="258"/>
      <c r="E45" s="297"/>
      <c r="F45" s="77"/>
      <c r="G45" s="46"/>
      <c r="H45" s="298"/>
      <c r="I45" s="259"/>
      <c r="J45" s="504"/>
      <c r="K45" s="429"/>
      <c r="L45" s="259"/>
      <c r="M45" s="259"/>
      <c r="N45" s="112"/>
      <c r="O45" s="285"/>
      <c r="P45" s="513"/>
      <c r="Q45" s="49"/>
      <c r="R45" s="49"/>
      <c r="S45" s="49"/>
      <c r="T45" s="285"/>
      <c r="U45" s="415"/>
      <c r="V45" s="49"/>
      <c r="W45" s="49"/>
      <c r="X45" s="49"/>
      <c r="Y45" s="285"/>
    </row>
    <row r="46" spans="1:26" s="20" customFormat="1" ht="15.95" customHeight="1" x14ac:dyDescent="0.25">
      <c r="A46" s="26" t="s">
        <v>73</v>
      </c>
      <c r="B46" s="21"/>
      <c r="C46" s="15"/>
      <c r="D46" s="15"/>
      <c r="E46" s="15"/>
      <c r="F46" s="15"/>
      <c r="G46" s="15"/>
      <c r="H46" s="22"/>
      <c r="I46" s="15">
        <f t="shared" ref="I46:X46" si="3">SUM(I2:I45)</f>
        <v>63675.149999999994</v>
      </c>
      <c r="J46" s="27">
        <f t="shared" si="3"/>
        <v>62198.34</v>
      </c>
      <c r="K46" s="108">
        <f t="shared" si="3"/>
        <v>70763</v>
      </c>
      <c r="L46" s="15">
        <f t="shared" si="3"/>
        <v>59542</v>
      </c>
      <c r="M46" s="15">
        <f t="shared" si="3"/>
        <v>0</v>
      </c>
      <c r="N46" s="22">
        <f t="shared" si="3"/>
        <v>0</v>
      </c>
      <c r="O46" s="27">
        <f t="shared" si="3"/>
        <v>0</v>
      </c>
      <c r="P46" s="108">
        <f t="shared" si="3"/>
        <v>0</v>
      </c>
      <c r="Q46" s="15">
        <f t="shared" si="3"/>
        <v>0</v>
      </c>
      <c r="R46" s="15">
        <f t="shared" si="3"/>
        <v>0</v>
      </c>
      <c r="S46" s="15">
        <f t="shared" si="3"/>
        <v>0</v>
      </c>
      <c r="T46" s="27">
        <f t="shared" si="3"/>
        <v>0</v>
      </c>
      <c r="U46" s="24">
        <f t="shared" si="3"/>
        <v>0</v>
      </c>
      <c r="V46" s="15">
        <f t="shared" si="3"/>
        <v>0</v>
      </c>
      <c r="W46" s="15">
        <f t="shared" si="3"/>
        <v>0</v>
      </c>
      <c r="X46" s="15">
        <f t="shared" si="3"/>
        <v>0</v>
      </c>
      <c r="Y46" s="27">
        <v>0</v>
      </c>
      <c r="Z46" s="23"/>
    </row>
    <row r="47" spans="1:26" ht="15.95" customHeight="1" x14ac:dyDescent="0.25">
      <c r="A47" s="25" t="s">
        <v>37</v>
      </c>
      <c r="B47" s="17"/>
      <c r="C47" s="18"/>
      <c r="D47" s="18"/>
      <c r="E47" s="18"/>
      <c r="F47" s="18"/>
      <c r="G47" s="18"/>
      <c r="H47" s="111"/>
      <c r="I47" s="15">
        <v>-63675</v>
      </c>
      <c r="J47" s="27">
        <v>-62198</v>
      </c>
      <c r="K47" s="108">
        <v>-60763</v>
      </c>
      <c r="L47" s="15">
        <v>-59542</v>
      </c>
      <c r="M47" s="15"/>
      <c r="N47" s="22"/>
      <c r="O47" s="28"/>
      <c r="P47" s="26"/>
      <c r="Q47" s="11"/>
      <c r="R47" s="11"/>
      <c r="S47" s="11"/>
      <c r="T47" s="28"/>
      <c r="U47" s="30"/>
      <c r="V47" s="11"/>
      <c r="W47" s="11"/>
      <c r="X47" s="11"/>
      <c r="Y47" s="28"/>
      <c r="Z47" s="13"/>
    </row>
    <row r="48" spans="1:26" ht="15.95" customHeight="1" x14ac:dyDescent="0.25">
      <c r="A48" s="25" t="s">
        <v>42</v>
      </c>
      <c r="B48" s="17"/>
      <c r="C48" s="18"/>
      <c r="D48" s="18"/>
      <c r="E48" s="18"/>
      <c r="F48" s="18"/>
      <c r="G48" s="18"/>
      <c r="H48" s="111"/>
      <c r="I48" s="15">
        <v>0</v>
      </c>
      <c r="J48" s="27">
        <v>0</v>
      </c>
      <c r="K48" s="108">
        <v>-10000</v>
      </c>
      <c r="L48" s="15"/>
      <c r="M48" s="15"/>
      <c r="N48" s="22"/>
      <c r="O48" s="28"/>
      <c r="P48" s="26"/>
      <c r="Q48" s="11"/>
      <c r="R48" s="11"/>
      <c r="S48" s="11"/>
      <c r="T48" s="28"/>
      <c r="U48" s="30"/>
      <c r="V48" s="11"/>
      <c r="W48" s="11"/>
      <c r="X48" s="11"/>
      <c r="Y48" s="28"/>
      <c r="Z48" s="13"/>
    </row>
    <row r="49" spans="1:26" ht="15.95" customHeight="1" x14ac:dyDescent="0.25">
      <c r="A49" s="25" t="s">
        <v>40</v>
      </c>
      <c r="B49" s="17"/>
      <c r="C49" s="18"/>
      <c r="D49" s="18"/>
      <c r="E49" s="18"/>
      <c r="F49" s="18"/>
      <c r="G49" s="18"/>
      <c r="H49" s="111"/>
      <c r="I49" s="15">
        <f t="shared" ref="I49:Y49" si="4">SUM(I46:I48)</f>
        <v>0.14999999999417923</v>
      </c>
      <c r="J49" s="27">
        <f t="shared" si="4"/>
        <v>0.33999999999650754</v>
      </c>
      <c r="K49" s="108">
        <f t="shared" si="4"/>
        <v>0</v>
      </c>
      <c r="L49" s="15">
        <f t="shared" si="4"/>
        <v>0</v>
      </c>
      <c r="M49" s="15">
        <f t="shared" si="4"/>
        <v>0</v>
      </c>
      <c r="N49" s="22">
        <f t="shared" si="4"/>
        <v>0</v>
      </c>
      <c r="O49" s="27">
        <f t="shared" si="4"/>
        <v>0</v>
      </c>
      <c r="P49" s="108">
        <f t="shared" si="4"/>
        <v>0</v>
      </c>
      <c r="Q49" s="15">
        <f t="shared" si="4"/>
        <v>0</v>
      </c>
      <c r="R49" s="15">
        <f t="shared" si="4"/>
        <v>0</v>
      </c>
      <c r="S49" s="15">
        <f t="shared" si="4"/>
        <v>0</v>
      </c>
      <c r="T49" s="27">
        <f t="shared" si="4"/>
        <v>0</v>
      </c>
      <c r="U49" s="24">
        <f t="shared" si="4"/>
        <v>0</v>
      </c>
      <c r="V49" s="15">
        <f t="shared" si="4"/>
        <v>0</v>
      </c>
      <c r="W49" s="15">
        <f t="shared" si="4"/>
        <v>0</v>
      </c>
      <c r="X49" s="15">
        <f t="shared" si="4"/>
        <v>0</v>
      </c>
      <c r="Y49" s="27">
        <f t="shared" si="4"/>
        <v>0</v>
      </c>
      <c r="Z49" s="13"/>
    </row>
    <row r="50" spans="1:26" ht="15.95" customHeight="1" x14ac:dyDescent="0.25">
      <c r="A50" s="185" t="s">
        <v>68</v>
      </c>
      <c r="B50" s="186"/>
      <c r="C50" s="180"/>
      <c r="D50" s="180"/>
      <c r="E50" s="180"/>
      <c r="F50" s="180"/>
      <c r="G50" s="180"/>
      <c r="H50" s="187"/>
      <c r="I50" s="191">
        <v>-55000</v>
      </c>
      <c r="J50" s="194">
        <v>-150000</v>
      </c>
      <c r="K50" s="188">
        <v>-220000</v>
      </c>
      <c r="L50" s="191">
        <v>-220000</v>
      </c>
      <c r="M50" s="191">
        <v>-220000</v>
      </c>
      <c r="N50" s="189">
        <v>-220000</v>
      </c>
      <c r="O50" s="194">
        <v>-220000</v>
      </c>
      <c r="P50" s="188">
        <v>-225000</v>
      </c>
      <c r="Q50" s="191">
        <v>-225000</v>
      </c>
      <c r="R50" s="191">
        <v>-225000</v>
      </c>
      <c r="S50" s="191">
        <v>-225000</v>
      </c>
      <c r="T50" s="194">
        <v>-225000</v>
      </c>
      <c r="U50" s="190">
        <v>-325000</v>
      </c>
      <c r="V50" s="191">
        <v>-325000</v>
      </c>
      <c r="W50" s="191">
        <v>-325000</v>
      </c>
      <c r="X50" s="191">
        <v>-605000</v>
      </c>
      <c r="Y50" s="194">
        <v>0</v>
      </c>
      <c r="Z50" s="13"/>
    </row>
    <row r="51" spans="1:26" ht="15.95" customHeight="1" thickBot="1" x14ac:dyDescent="0.3">
      <c r="A51" s="195" t="s">
        <v>71</v>
      </c>
      <c r="B51" s="156"/>
      <c r="C51" s="157"/>
      <c r="D51" s="157"/>
      <c r="E51" s="157"/>
      <c r="F51" s="157"/>
      <c r="G51" s="157"/>
      <c r="H51" s="196"/>
      <c r="I51" s="158">
        <v>-40000</v>
      </c>
      <c r="J51" s="419">
        <v>-40000</v>
      </c>
      <c r="K51" s="430">
        <v>-5000</v>
      </c>
      <c r="L51" s="197">
        <v>-5000</v>
      </c>
      <c r="M51" s="197">
        <v>-5000</v>
      </c>
      <c r="N51" s="225">
        <v>-5000</v>
      </c>
      <c r="O51" s="419">
        <v>-25000</v>
      </c>
      <c r="P51" s="430">
        <v>-25000</v>
      </c>
      <c r="Q51" s="158">
        <v>-50000</v>
      </c>
      <c r="R51" s="158">
        <v>-50000</v>
      </c>
      <c r="S51" s="158">
        <v>-60000</v>
      </c>
      <c r="T51" s="419">
        <v>-60000</v>
      </c>
      <c r="U51" s="190">
        <v>-15000</v>
      </c>
      <c r="V51" s="191">
        <v>-15000</v>
      </c>
      <c r="W51" s="191">
        <v>-15000</v>
      </c>
      <c r="X51" s="191">
        <v>-15000</v>
      </c>
      <c r="Y51" s="194">
        <v>-15000</v>
      </c>
      <c r="Z51" s="13"/>
    </row>
    <row r="52" spans="1:26" s="20" customFormat="1" ht="15.95" customHeight="1" thickTop="1" thickBot="1" x14ac:dyDescent="0.3">
      <c r="A52" s="86" t="s">
        <v>39</v>
      </c>
      <c r="B52" s="324"/>
      <c r="C52" s="87"/>
      <c r="D52" s="87"/>
      <c r="E52" s="87"/>
      <c r="F52" s="78"/>
      <c r="G52" s="78"/>
      <c r="H52" s="103"/>
      <c r="I52" s="78">
        <f>SUM(I47+I48+I50+I51)</f>
        <v>-158675</v>
      </c>
      <c r="J52" s="79">
        <f t="shared" ref="J52:Y52" si="5">SUM(J47+J48+J50+J51)</f>
        <v>-252198</v>
      </c>
      <c r="K52" s="90">
        <f t="shared" si="5"/>
        <v>-295763</v>
      </c>
      <c r="L52" s="78">
        <f t="shared" si="5"/>
        <v>-284542</v>
      </c>
      <c r="M52" s="78">
        <f t="shared" si="5"/>
        <v>-225000</v>
      </c>
      <c r="N52" s="103">
        <f t="shared" si="5"/>
        <v>-225000</v>
      </c>
      <c r="O52" s="79">
        <f t="shared" si="5"/>
        <v>-245000</v>
      </c>
      <c r="P52" s="90">
        <f t="shared" si="5"/>
        <v>-250000</v>
      </c>
      <c r="Q52" s="78">
        <f t="shared" si="5"/>
        <v>-275000</v>
      </c>
      <c r="R52" s="78">
        <f t="shared" si="5"/>
        <v>-275000</v>
      </c>
      <c r="S52" s="78">
        <f t="shared" si="5"/>
        <v>-285000</v>
      </c>
      <c r="T52" s="79">
        <f t="shared" si="5"/>
        <v>-285000</v>
      </c>
      <c r="U52" s="80">
        <f t="shared" si="5"/>
        <v>-340000</v>
      </c>
      <c r="V52" s="78">
        <f t="shared" si="5"/>
        <v>-340000</v>
      </c>
      <c r="W52" s="78">
        <f t="shared" si="5"/>
        <v>-340000</v>
      </c>
      <c r="X52" s="78">
        <f t="shared" si="5"/>
        <v>-620000</v>
      </c>
      <c r="Y52" s="79">
        <f t="shared" si="5"/>
        <v>-15000</v>
      </c>
    </row>
    <row r="53" spans="1:26" ht="15.95" customHeight="1" thickTop="1" x14ac:dyDescent="0.25">
      <c r="A53" s="84"/>
      <c r="B53" s="48"/>
      <c r="C53" s="49"/>
      <c r="D53" s="49"/>
      <c r="E53" s="49"/>
      <c r="F53" s="49"/>
      <c r="G53" s="49"/>
      <c r="H53" s="112"/>
      <c r="I53" s="50"/>
      <c r="J53" s="505"/>
      <c r="K53" s="431"/>
      <c r="L53" s="51"/>
      <c r="M53" s="51"/>
      <c r="N53" s="107"/>
      <c r="O53" s="85"/>
      <c r="P53" s="100"/>
      <c r="Q53" s="51"/>
      <c r="R53" s="51"/>
      <c r="S53" s="51"/>
      <c r="T53" s="85"/>
      <c r="U53" s="30"/>
      <c r="V53" s="11"/>
      <c r="W53" s="11"/>
      <c r="X53" s="11"/>
      <c r="Y53" s="28"/>
      <c r="Z53" s="13"/>
    </row>
    <row r="54" spans="1:26" s="20" customFormat="1" ht="15.95" customHeight="1" x14ac:dyDescent="0.25">
      <c r="A54" s="160" t="s">
        <v>156</v>
      </c>
      <c r="B54" s="325"/>
      <c r="C54" s="158"/>
      <c r="D54" s="158"/>
      <c r="E54" s="158"/>
      <c r="F54" s="158"/>
      <c r="G54" s="158"/>
      <c r="H54" s="159">
        <v>153233.32999999999</v>
      </c>
      <c r="I54" s="161">
        <f>SUM(H54+I42+I43-I50)</f>
        <v>162504.32999999999</v>
      </c>
      <c r="J54" s="162">
        <f t="shared" ref="J54:Y54" si="6">SUM(I54+J42+J43-J50)</f>
        <v>307504.32999999996</v>
      </c>
      <c r="K54" s="160">
        <f t="shared" si="6"/>
        <v>260274.32999999996</v>
      </c>
      <c r="L54" s="161">
        <f t="shared" si="6"/>
        <v>348274.32999999996</v>
      </c>
      <c r="M54" s="161">
        <f t="shared" si="6"/>
        <v>6374.3299999999581</v>
      </c>
      <c r="N54" s="163">
        <f t="shared" si="6"/>
        <v>201374.32999999996</v>
      </c>
      <c r="O54" s="162">
        <f t="shared" si="6"/>
        <v>421374.32999999996</v>
      </c>
      <c r="P54" s="160">
        <f t="shared" si="6"/>
        <v>496374.32999999996</v>
      </c>
      <c r="Q54" s="161">
        <f t="shared" si="6"/>
        <v>301374.32999999996</v>
      </c>
      <c r="R54" s="161">
        <f>SUM(Q54+R42+R43-R50)</f>
        <v>126374.32999999996</v>
      </c>
      <c r="S54" s="161">
        <f t="shared" si="6"/>
        <v>351374.32999999996</v>
      </c>
      <c r="T54" s="162">
        <f t="shared" si="6"/>
        <v>376374.32999999996</v>
      </c>
      <c r="U54" s="417">
        <f t="shared" si="6"/>
        <v>1374.3299999999581</v>
      </c>
      <c r="V54" s="161">
        <f t="shared" si="6"/>
        <v>26374.329999999958</v>
      </c>
      <c r="W54" s="161">
        <f t="shared" si="6"/>
        <v>151374.32999999996</v>
      </c>
      <c r="X54" s="161">
        <f t="shared" si="6"/>
        <v>1374.3299999999581</v>
      </c>
      <c r="Y54" s="162">
        <f t="shared" si="6"/>
        <v>1374.3299999999581</v>
      </c>
      <c r="Z54" s="23"/>
    </row>
    <row r="55" spans="1:26" s="20" customFormat="1" ht="15.95" customHeight="1" thickBot="1" x14ac:dyDescent="0.3">
      <c r="A55" s="199" t="s">
        <v>155</v>
      </c>
      <c r="B55" s="326"/>
      <c r="C55" s="191"/>
      <c r="D55" s="191"/>
      <c r="E55" s="191"/>
      <c r="F55" s="191"/>
      <c r="G55" s="191"/>
      <c r="H55" s="189">
        <v>2080</v>
      </c>
      <c r="I55" s="191">
        <f t="shared" ref="I55" si="7">SUM(H55+I44-I51)</f>
        <v>15808</v>
      </c>
      <c r="J55" s="194">
        <f t="shared" ref="J55" si="8">SUM(I55+J44-J51)</f>
        <v>36308</v>
      </c>
      <c r="K55" s="432">
        <f t="shared" ref="K55" si="9">SUM(J55+K44-K51)</f>
        <v>28308</v>
      </c>
      <c r="L55" s="197">
        <f t="shared" ref="L55" si="10">SUM(K55+L44-L51)</f>
        <v>20308</v>
      </c>
      <c r="M55" s="307">
        <f t="shared" ref="M55" si="11">SUM(L55+M44-M51)</f>
        <v>12308</v>
      </c>
      <c r="N55" s="225">
        <f t="shared" ref="N55" si="12">SUM(M55+N44-N51)</f>
        <v>7308</v>
      </c>
      <c r="O55" s="194">
        <f t="shared" ref="O55" si="13">SUM(N55+O44-O51)</f>
        <v>22308</v>
      </c>
      <c r="P55" s="193">
        <f t="shared" ref="P55" si="14">SUM(O55+P44-P51)</f>
        <v>37308</v>
      </c>
      <c r="Q55" s="191">
        <f t="shared" ref="Q55" si="15">SUM(P55+Q44-Q51)</f>
        <v>23308</v>
      </c>
      <c r="R55" s="191">
        <f t="shared" ref="R55" si="16">SUM(Q55+R44-R51)</f>
        <v>9308</v>
      </c>
      <c r="S55" s="191">
        <f t="shared" ref="S55" si="17">SUM(R55+S44-S51)</f>
        <v>5308</v>
      </c>
      <c r="T55" s="194">
        <f t="shared" ref="T55" si="18">SUM(S55+T44-T51)</f>
        <v>1308</v>
      </c>
      <c r="U55" s="416">
        <f t="shared" ref="U55" si="19">SUM(T55+U44-U51)</f>
        <v>6308</v>
      </c>
      <c r="V55" s="158">
        <f t="shared" ref="V55" si="20">SUM(U55+V44-V51)</f>
        <v>11308</v>
      </c>
      <c r="W55" s="158">
        <f t="shared" ref="W55" si="21">SUM(V55+W44-W51)</f>
        <v>16308</v>
      </c>
      <c r="X55" s="158">
        <f t="shared" ref="X55" si="22">SUM(W55+X44-X51)</f>
        <v>21308</v>
      </c>
      <c r="Y55" s="198">
        <f t="shared" ref="Y55" si="23">SUM(X55+Y44-Y51)</f>
        <v>26308</v>
      </c>
      <c r="Z55" s="23"/>
    </row>
    <row r="56" spans="1:26" s="20" customFormat="1" ht="15.95" customHeight="1" thickTop="1" thickBot="1" x14ac:dyDescent="0.3">
      <c r="A56" s="90" t="s">
        <v>72</v>
      </c>
      <c r="B56" s="695"/>
      <c r="C56" s="78"/>
      <c r="D56" s="78"/>
      <c r="E56" s="78"/>
      <c r="F56" s="78"/>
      <c r="G56" s="78"/>
      <c r="H56" s="103">
        <f>SUM(H54:H55)</f>
        <v>155313.32999999999</v>
      </c>
      <c r="I56" s="78">
        <f t="shared" ref="I56:Y56" si="24">SUM(I54:I55)</f>
        <v>178312.33</v>
      </c>
      <c r="J56" s="79">
        <f t="shared" si="24"/>
        <v>343812.32999999996</v>
      </c>
      <c r="K56" s="696">
        <f t="shared" si="24"/>
        <v>288582.32999999996</v>
      </c>
      <c r="L56" s="103">
        <f t="shared" si="24"/>
        <v>368582.32999999996</v>
      </c>
      <c r="M56" s="103">
        <f t="shared" si="24"/>
        <v>18682.329999999958</v>
      </c>
      <c r="N56" s="103">
        <f t="shared" si="24"/>
        <v>208682.32999999996</v>
      </c>
      <c r="O56" s="79">
        <f t="shared" si="24"/>
        <v>443682.32999999996</v>
      </c>
      <c r="P56" s="696">
        <f t="shared" si="24"/>
        <v>533682.32999999996</v>
      </c>
      <c r="Q56" s="103">
        <f t="shared" si="24"/>
        <v>324682.32999999996</v>
      </c>
      <c r="R56" s="103">
        <f t="shared" si="24"/>
        <v>135682.32999999996</v>
      </c>
      <c r="S56" s="103">
        <f t="shared" si="24"/>
        <v>356682.32999999996</v>
      </c>
      <c r="T56" s="79">
        <f t="shared" si="24"/>
        <v>377682.32999999996</v>
      </c>
      <c r="U56" s="132">
        <f t="shared" si="24"/>
        <v>7682.3299999999581</v>
      </c>
      <c r="V56" s="103">
        <f t="shared" si="24"/>
        <v>37682.329999999958</v>
      </c>
      <c r="W56" s="103">
        <f t="shared" si="24"/>
        <v>167682.32999999996</v>
      </c>
      <c r="X56" s="103">
        <f t="shared" si="24"/>
        <v>22682.329999999958</v>
      </c>
      <c r="Y56" s="79">
        <f t="shared" si="24"/>
        <v>27682.329999999958</v>
      </c>
    </row>
    <row r="57" spans="1:26" ht="15.95" customHeight="1" thickTop="1" x14ac:dyDescent="0.2"/>
  </sheetData>
  <phoneticPr fontId="10" type="noConversion"/>
  <pageMargins left="0" right="0" top="0" bottom="0" header="0" footer="0"/>
  <pageSetup scale="32" fitToHeight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24"/>
  <sheetViews>
    <sheetView zoomScaleNormal="100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J23" sqref="J23"/>
    </sheetView>
  </sheetViews>
  <sheetFormatPr defaultColWidth="9.140625" defaultRowHeight="15.75" x14ac:dyDescent="0.25"/>
  <cols>
    <col min="1" max="1" width="23.85546875" style="31" customWidth="1"/>
    <col min="2" max="2" width="13.42578125" style="31" customWidth="1"/>
    <col min="3" max="3" width="11" style="31" customWidth="1"/>
    <col min="4" max="4" width="13" style="31" customWidth="1"/>
    <col min="5" max="5" width="29.5703125" style="31" customWidth="1"/>
    <col min="6" max="6" width="19.85546875" style="31" customWidth="1"/>
    <col min="7" max="7" width="16" style="31" customWidth="1"/>
    <col min="8" max="8" width="19.28515625" style="31" customWidth="1"/>
    <col min="9" max="12" width="11.7109375" style="31" customWidth="1"/>
    <col min="13" max="24" width="10.28515625" style="31" bestFit="1" customWidth="1"/>
    <col min="25" max="16384" width="9.140625" style="31"/>
  </cols>
  <sheetData>
    <row r="1" spans="1:24" ht="48.75" thickTop="1" thickBot="1" x14ac:dyDescent="0.3">
      <c r="A1" s="594" t="s">
        <v>171</v>
      </c>
      <c r="B1" s="595" t="s">
        <v>0</v>
      </c>
      <c r="C1" s="595" t="s">
        <v>1</v>
      </c>
      <c r="D1" s="596" t="s">
        <v>2</v>
      </c>
      <c r="E1" s="597" t="s">
        <v>3</v>
      </c>
      <c r="F1" s="598" t="s">
        <v>4</v>
      </c>
      <c r="G1" s="599" t="s">
        <v>264</v>
      </c>
      <c r="H1" s="600" t="s">
        <v>7</v>
      </c>
      <c r="I1" s="343" t="s">
        <v>8</v>
      </c>
      <c r="J1" s="343" t="s">
        <v>9</v>
      </c>
      <c r="K1" s="343" t="s">
        <v>10</v>
      </c>
      <c r="L1" s="343" t="s">
        <v>11</v>
      </c>
      <c r="M1" s="343" t="s">
        <v>12</v>
      </c>
      <c r="N1" s="343" t="s">
        <v>13</v>
      </c>
      <c r="O1" s="343" t="s">
        <v>14</v>
      </c>
      <c r="P1" s="343" t="s">
        <v>15</v>
      </c>
      <c r="Q1" s="343" t="s">
        <v>16</v>
      </c>
      <c r="R1" s="343" t="s">
        <v>66</v>
      </c>
      <c r="S1" s="343" t="s">
        <v>17</v>
      </c>
      <c r="T1" s="343" t="s">
        <v>18</v>
      </c>
      <c r="U1" s="343" t="s">
        <v>67</v>
      </c>
      <c r="V1" s="343" t="s">
        <v>19</v>
      </c>
      <c r="W1" s="343" t="s">
        <v>174</v>
      </c>
      <c r="X1" s="343" t="s">
        <v>175</v>
      </c>
    </row>
    <row r="2" spans="1:24" ht="16.5" thickTop="1" x14ac:dyDescent="0.25">
      <c r="A2" s="601"/>
      <c r="B2" s="602"/>
      <c r="C2" s="603"/>
      <c r="D2" s="604"/>
      <c r="E2" s="605"/>
      <c r="F2" s="506"/>
      <c r="G2" s="606"/>
      <c r="H2" s="607"/>
      <c r="I2" s="607"/>
      <c r="J2" s="666"/>
      <c r="K2" s="608"/>
      <c r="L2" s="608"/>
      <c r="M2" s="611"/>
      <c r="N2" s="609"/>
      <c r="O2" s="612"/>
      <c r="P2" s="611"/>
      <c r="Q2" s="611"/>
      <c r="R2" s="611"/>
      <c r="S2" s="609"/>
      <c r="T2" s="610"/>
      <c r="U2" s="611"/>
      <c r="V2" s="611"/>
      <c r="W2" s="613"/>
      <c r="X2" s="609"/>
    </row>
    <row r="3" spans="1:24" x14ac:dyDescent="0.25">
      <c r="A3" s="357" t="s">
        <v>90</v>
      </c>
      <c r="B3" s="10">
        <v>2021</v>
      </c>
      <c r="C3" s="10" t="s">
        <v>36</v>
      </c>
      <c r="D3" s="358">
        <v>6</v>
      </c>
      <c r="E3" s="614" t="s">
        <v>91</v>
      </c>
      <c r="F3" s="47">
        <v>3744</v>
      </c>
      <c r="G3" s="615" t="s">
        <v>104</v>
      </c>
      <c r="H3" s="361"/>
      <c r="I3" s="361"/>
      <c r="J3" s="667"/>
      <c r="K3" s="616"/>
      <c r="L3" s="616" t="s">
        <v>21</v>
      </c>
      <c r="M3" s="619">
        <v>7500</v>
      </c>
      <c r="N3" s="617"/>
      <c r="O3" s="620"/>
      <c r="P3" s="619"/>
      <c r="Q3" s="619"/>
      <c r="R3" s="619" t="s">
        <v>21</v>
      </c>
      <c r="S3" s="617">
        <v>10000</v>
      </c>
      <c r="T3" s="618"/>
      <c r="U3" s="619"/>
      <c r="V3" s="619"/>
      <c r="W3" s="621"/>
      <c r="X3" s="617"/>
    </row>
    <row r="4" spans="1:24" x14ac:dyDescent="0.25">
      <c r="A4" s="357"/>
      <c r="B4" s="10"/>
      <c r="C4" s="10"/>
      <c r="D4" s="358"/>
      <c r="E4" s="614"/>
      <c r="F4" s="47"/>
      <c r="G4" s="622"/>
      <c r="H4" s="361"/>
      <c r="I4" s="361"/>
      <c r="J4" s="667"/>
      <c r="K4" s="616"/>
      <c r="L4" s="616"/>
      <c r="M4" s="619"/>
      <c r="N4" s="617"/>
      <c r="O4" s="620"/>
      <c r="P4" s="619"/>
      <c r="Q4" s="619"/>
      <c r="R4" s="619"/>
      <c r="S4" s="617"/>
      <c r="T4" s="618"/>
      <c r="U4" s="619"/>
      <c r="V4" s="619"/>
      <c r="W4" s="621"/>
      <c r="X4" s="617"/>
    </row>
    <row r="5" spans="1:24" x14ac:dyDescent="0.25">
      <c r="A5" s="357" t="s">
        <v>92</v>
      </c>
      <c r="B5" s="10">
        <v>2013</v>
      </c>
      <c r="C5" s="10" t="s">
        <v>100</v>
      </c>
      <c r="D5" s="358">
        <v>6</v>
      </c>
      <c r="E5" s="614" t="s">
        <v>93</v>
      </c>
      <c r="F5" s="47">
        <v>3449</v>
      </c>
      <c r="G5" s="373" t="s">
        <v>104</v>
      </c>
      <c r="H5" s="368"/>
      <c r="I5" s="368">
        <v>5000</v>
      </c>
      <c r="J5" s="668"/>
      <c r="K5" s="623"/>
      <c r="L5" s="623"/>
      <c r="M5" s="619"/>
      <c r="N5" s="617"/>
      <c r="O5" s="620">
        <v>10000</v>
      </c>
      <c r="P5" s="619"/>
      <c r="Q5" s="619"/>
      <c r="R5" s="619"/>
      <c r="S5" s="617"/>
      <c r="T5" s="618"/>
      <c r="U5" s="619">
        <v>10000</v>
      </c>
      <c r="V5" s="619"/>
      <c r="W5" s="621"/>
      <c r="X5" s="617"/>
    </row>
    <row r="6" spans="1:24" x14ac:dyDescent="0.25">
      <c r="A6" s="357"/>
      <c r="B6" s="10"/>
      <c r="C6" s="10"/>
      <c r="D6" s="358"/>
      <c r="E6" s="614"/>
      <c r="F6" s="47"/>
      <c r="G6" s="367"/>
      <c r="H6" s="368"/>
      <c r="I6" s="368"/>
      <c r="J6" s="668"/>
      <c r="K6" s="623"/>
      <c r="L6" s="623"/>
      <c r="M6" s="619"/>
      <c r="N6" s="617"/>
      <c r="O6" s="620"/>
      <c r="P6" s="619"/>
      <c r="Q6" s="619"/>
      <c r="R6" s="619"/>
      <c r="S6" s="617"/>
      <c r="T6" s="618"/>
      <c r="U6" s="619"/>
      <c r="V6" s="619"/>
      <c r="W6" s="621"/>
      <c r="X6" s="617"/>
    </row>
    <row r="7" spans="1:24" x14ac:dyDescent="0.25">
      <c r="A7" s="357" t="s">
        <v>94</v>
      </c>
      <c r="B7" s="10"/>
      <c r="C7" s="10"/>
      <c r="D7" s="358">
        <v>6</v>
      </c>
      <c r="E7" s="614" t="s">
        <v>95</v>
      </c>
      <c r="F7" s="47">
        <v>4302</v>
      </c>
      <c r="G7" s="622" t="s">
        <v>104</v>
      </c>
      <c r="H7" s="361">
        <v>0</v>
      </c>
      <c r="I7" s="361"/>
      <c r="J7" s="667"/>
      <c r="K7" s="616"/>
      <c r="L7" s="616"/>
      <c r="M7" s="619"/>
      <c r="N7" s="617">
        <v>7500</v>
      </c>
      <c r="O7" s="620"/>
      <c r="P7" s="619"/>
      <c r="Q7" s="619">
        <v>10000</v>
      </c>
      <c r="R7" s="619"/>
      <c r="S7" s="617"/>
      <c r="T7" s="618"/>
      <c r="U7" s="619"/>
      <c r="V7" s="619"/>
      <c r="W7" s="621">
        <v>10000</v>
      </c>
      <c r="X7" s="617"/>
    </row>
    <row r="8" spans="1:24" x14ac:dyDescent="0.25">
      <c r="A8" s="357"/>
      <c r="B8" s="10"/>
      <c r="C8" s="10"/>
      <c r="D8" s="358"/>
      <c r="E8" s="614"/>
      <c r="F8" s="47"/>
      <c r="G8" s="622"/>
      <c r="H8" s="361"/>
      <c r="I8" s="361"/>
      <c r="J8" s="667"/>
      <c r="K8" s="616"/>
      <c r="L8" s="616"/>
      <c r="M8" s="619"/>
      <c r="N8" s="617"/>
      <c r="O8" s="620"/>
      <c r="P8" s="619"/>
      <c r="Q8" s="619"/>
      <c r="R8" s="619"/>
      <c r="S8" s="617"/>
      <c r="T8" s="618"/>
      <c r="U8" s="619"/>
      <c r="V8" s="619"/>
      <c r="W8" s="621"/>
      <c r="X8" s="617"/>
    </row>
    <row r="9" spans="1:24" x14ac:dyDescent="0.25">
      <c r="A9" s="357" t="s">
        <v>96</v>
      </c>
      <c r="B9" s="10">
        <v>2016</v>
      </c>
      <c r="C9" s="10" t="s">
        <v>47</v>
      </c>
      <c r="D9" s="358">
        <v>6</v>
      </c>
      <c r="E9" s="756" t="s">
        <v>101</v>
      </c>
      <c r="F9" s="47">
        <v>9027.7199999999993</v>
      </c>
      <c r="G9" s="622" t="s">
        <v>104</v>
      </c>
      <c r="H9" s="361">
        <v>9027</v>
      </c>
      <c r="I9" s="361"/>
      <c r="J9" s="667"/>
      <c r="K9" s="616"/>
      <c r="L9" s="616"/>
      <c r="M9" s="619"/>
      <c r="N9" s="617">
        <v>15000</v>
      </c>
      <c r="O9" s="620"/>
      <c r="P9" s="619"/>
      <c r="Q9" s="619"/>
      <c r="R9" s="619"/>
      <c r="S9" s="617"/>
      <c r="T9" s="618">
        <v>20000</v>
      </c>
      <c r="U9" s="619"/>
      <c r="V9" s="619"/>
      <c r="W9" s="621"/>
      <c r="X9" s="617"/>
    </row>
    <row r="10" spans="1:24" x14ac:dyDescent="0.25">
      <c r="A10" s="357"/>
      <c r="B10" s="10"/>
      <c r="C10" s="10"/>
      <c r="D10" s="358"/>
      <c r="E10" s="757"/>
      <c r="F10" s="47"/>
      <c r="G10" s="622"/>
      <c r="H10" s="361"/>
      <c r="I10" s="361"/>
      <c r="J10" s="667"/>
      <c r="K10" s="616"/>
      <c r="L10" s="616"/>
      <c r="M10" s="619"/>
      <c r="N10" s="617"/>
      <c r="O10" s="620"/>
      <c r="P10" s="619"/>
      <c r="Q10" s="619"/>
      <c r="R10" s="619"/>
      <c r="S10" s="617"/>
      <c r="T10" s="618"/>
      <c r="U10" s="619"/>
      <c r="V10" s="619"/>
      <c r="W10" s="621"/>
      <c r="X10" s="617"/>
    </row>
    <row r="11" spans="1:24" x14ac:dyDescent="0.25">
      <c r="A11" s="357"/>
      <c r="B11" s="10"/>
      <c r="C11" s="10"/>
      <c r="D11" s="358"/>
      <c r="E11" s="614"/>
      <c r="F11" s="47"/>
      <c r="G11" s="622"/>
      <c r="H11" s="361"/>
      <c r="I11" s="361"/>
      <c r="J11" s="667"/>
      <c r="K11" s="616"/>
      <c r="L11" s="616"/>
      <c r="M11" s="619"/>
      <c r="N11" s="617"/>
      <c r="O11" s="620"/>
      <c r="P11" s="619"/>
      <c r="Q11" s="619"/>
      <c r="R11" s="619"/>
      <c r="S11" s="617"/>
      <c r="T11" s="618"/>
      <c r="U11" s="619"/>
      <c r="V11" s="619"/>
      <c r="W11" s="621"/>
      <c r="X11" s="617"/>
    </row>
    <row r="12" spans="1:24" x14ac:dyDescent="0.25">
      <c r="A12" s="357" t="s">
        <v>97</v>
      </c>
      <c r="B12" s="10"/>
      <c r="C12" s="10"/>
      <c r="D12" s="358">
        <v>4</v>
      </c>
      <c r="E12" s="614" t="s">
        <v>272</v>
      </c>
      <c r="F12" s="47"/>
      <c r="G12" s="622" t="s">
        <v>104</v>
      </c>
      <c r="H12" s="361">
        <v>1500</v>
      </c>
      <c r="I12" s="361">
        <v>3000</v>
      </c>
      <c r="J12" s="667">
        <v>4500</v>
      </c>
      <c r="K12" s="616">
        <v>4500</v>
      </c>
      <c r="L12" s="616">
        <v>2000</v>
      </c>
      <c r="M12" s="619">
        <v>4000</v>
      </c>
      <c r="N12" s="617">
        <v>6000</v>
      </c>
      <c r="O12" s="620">
        <v>6000</v>
      </c>
      <c r="P12" s="619">
        <v>2500</v>
      </c>
      <c r="Q12" s="619">
        <v>5000</v>
      </c>
      <c r="R12" s="619">
        <v>5000</v>
      </c>
      <c r="S12" s="617">
        <v>7500</v>
      </c>
      <c r="T12" s="618">
        <v>3000</v>
      </c>
      <c r="U12" s="619">
        <v>6000</v>
      </c>
      <c r="V12" s="619">
        <v>9000</v>
      </c>
      <c r="W12" s="621">
        <v>6000</v>
      </c>
      <c r="X12" s="617">
        <v>9000</v>
      </c>
    </row>
    <row r="13" spans="1:24" x14ac:dyDescent="0.25">
      <c r="A13" s="357"/>
      <c r="B13" s="10"/>
      <c r="C13" s="10"/>
      <c r="D13" s="358"/>
      <c r="E13" s="614"/>
      <c r="F13" s="47"/>
      <c r="G13" s="622"/>
      <c r="H13" s="361"/>
      <c r="I13" s="361"/>
      <c r="J13" s="667"/>
      <c r="K13" s="616"/>
      <c r="L13" s="616"/>
      <c r="M13" s="619"/>
      <c r="N13" s="617"/>
      <c r="O13" s="620"/>
      <c r="P13" s="619"/>
      <c r="Q13" s="619"/>
      <c r="R13" s="619"/>
      <c r="S13" s="617"/>
      <c r="T13" s="618"/>
      <c r="U13" s="619"/>
      <c r="V13" s="619"/>
      <c r="W13" s="621"/>
      <c r="X13" s="617"/>
    </row>
    <row r="14" spans="1:24" x14ac:dyDescent="0.25">
      <c r="A14" s="357" t="s">
        <v>98</v>
      </c>
      <c r="B14" s="10"/>
      <c r="C14" s="10"/>
      <c r="D14" s="358">
        <v>4</v>
      </c>
      <c r="E14" s="614" t="s">
        <v>102</v>
      </c>
      <c r="F14" s="47"/>
      <c r="G14" s="622" t="s">
        <v>104</v>
      </c>
      <c r="H14" s="361"/>
      <c r="I14" s="361">
        <v>1500</v>
      </c>
      <c r="J14" s="667"/>
      <c r="K14" s="616">
        <v>4500</v>
      </c>
      <c r="L14" s="616"/>
      <c r="M14" s="619">
        <v>1700</v>
      </c>
      <c r="N14" s="617"/>
      <c r="O14" s="620">
        <v>5100</v>
      </c>
      <c r="P14" s="619"/>
      <c r="Q14" s="619">
        <v>1900</v>
      </c>
      <c r="R14" s="619"/>
      <c r="S14" s="617">
        <v>5700</v>
      </c>
      <c r="T14" s="618"/>
      <c r="U14" s="619">
        <v>2100</v>
      </c>
      <c r="V14" s="619"/>
      <c r="W14" s="621">
        <v>2100</v>
      </c>
      <c r="X14" s="617"/>
    </row>
    <row r="15" spans="1:24" x14ac:dyDescent="0.25">
      <c r="A15" s="357"/>
      <c r="B15" s="10"/>
      <c r="C15" s="10"/>
      <c r="D15" s="358"/>
      <c r="E15" s="364"/>
      <c r="F15" s="3"/>
      <c r="G15" s="622"/>
      <c r="H15" s="361"/>
      <c r="I15" s="361"/>
      <c r="J15" s="667"/>
      <c r="K15" s="616"/>
      <c r="L15" s="616"/>
      <c r="M15" s="619"/>
      <c r="N15" s="617"/>
      <c r="O15" s="620"/>
      <c r="P15" s="619"/>
      <c r="Q15" s="619"/>
      <c r="R15" s="619"/>
      <c r="S15" s="617"/>
      <c r="T15" s="618"/>
      <c r="U15" s="619"/>
      <c r="V15" s="619"/>
      <c r="W15" s="621"/>
      <c r="X15" s="617"/>
    </row>
    <row r="16" spans="1:24" ht="16.5" thickBot="1" x14ac:dyDescent="0.3">
      <c r="A16" s="624" t="s">
        <v>103</v>
      </c>
      <c r="B16" s="625"/>
      <c r="C16" s="625"/>
      <c r="D16" s="626">
        <v>15</v>
      </c>
      <c r="E16" s="627"/>
      <c r="F16" s="55"/>
      <c r="G16" s="628" t="s">
        <v>104</v>
      </c>
      <c r="H16" s="381">
        <v>0</v>
      </c>
      <c r="I16" s="381"/>
      <c r="J16" s="650"/>
      <c r="K16" s="382"/>
      <c r="L16" s="382"/>
      <c r="M16" s="631"/>
      <c r="N16" s="629"/>
      <c r="O16" s="632"/>
      <c r="P16" s="631"/>
      <c r="Q16" s="631"/>
      <c r="R16" s="631"/>
      <c r="S16" s="629"/>
      <c r="T16" s="630"/>
      <c r="U16" s="631"/>
      <c r="V16" s="631"/>
      <c r="W16" s="633"/>
      <c r="X16" s="629"/>
    </row>
    <row r="17" spans="1:24" ht="16.5" thickTop="1" x14ac:dyDescent="0.25">
      <c r="A17" s="634"/>
      <c r="B17" s="347"/>
      <c r="C17" s="347"/>
      <c r="D17" s="348"/>
      <c r="E17" s="349"/>
      <c r="F17" s="46"/>
      <c r="G17" s="399"/>
      <c r="H17" s="635"/>
      <c r="I17" s="635"/>
      <c r="J17" s="669"/>
      <c r="K17" s="636"/>
      <c r="L17" s="636"/>
      <c r="M17" s="611"/>
      <c r="N17" s="609"/>
      <c r="O17" s="612"/>
      <c r="P17" s="611"/>
      <c r="Q17" s="611"/>
      <c r="R17" s="611"/>
      <c r="S17" s="609"/>
      <c r="T17" s="610"/>
      <c r="U17" s="611"/>
      <c r="V17" s="611"/>
      <c r="W17" s="613"/>
      <c r="X17" s="609"/>
    </row>
    <row r="18" spans="1:24" s="19" customFormat="1" x14ac:dyDescent="0.25">
      <c r="A18" s="97" t="s">
        <v>38</v>
      </c>
      <c r="B18" s="58"/>
      <c r="C18" s="59"/>
      <c r="D18" s="59"/>
      <c r="E18" s="59"/>
      <c r="F18" s="59"/>
      <c r="G18" s="59"/>
      <c r="H18" s="22">
        <v>-9027</v>
      </c>
      <c r="I18" s="22">
        <v>-500</v>
      </c>
      <c r="J18" s="108"/>
      <c r="K18" s="15"/>
      <c r="L18" s="11"/>
      <c r="M18" s="11"/>
      <c r="N18" s="27"/>
      <c r="O18" s="26"/>
      <c r="P18" s="11"/>
      <c r="Q18" s="11"/>
      <c r="R18" s="11"/>
      <c r="S18" s="28"/>
      <c r="T18" s="130"/>
      <c r="U18" s="11"/>
      <c r="V18" s="11"/>
      <c r="W18" s="30"/>
      <c r="X18" s="28"/>
    </row>
    <row r="19" spans="1:24" s="19" customFormat="1" ht="16.5" thickBot="1" x14ac:dyDescent="0.3">
      <c r="A19" s="512"/>
      <c r="B19" s="67"/>
      <c r="C19" s="68"/>
      <c r="D19" s="68"/>
      <c r="E19" s="68"/>
      <c r="F19" s="68"/>
      <c r="G19" s="68"/>
      <c r="H19" s="125"/>
      <c r="I19" s="125"/>
      <c r="J19" s="641"/>
      <c r="K19" s="126"/>
      <c r="L19" s="109"/>
      <c r="M19" s="109"/>
      <c r="N19" s="98"/>
      <c r="O19" s="404"/>
      <c r="P19" s="109"/>
      <c r="Q19" s="109"/>
      <c r="R19" s="109"/>
      <c r="S19" s="110"/>
      <c r="T19" s="670"/>
      <c r="U19" s="109"/>
      <c r="V19" s="109"/>
      <c r="W19" s="113"/>
      <c r="X19" s="110"/>
    </row>
    <row r="20" spans="1:24" s="20" customFormat="1" ht="16.5" thickTop="1" x14ac:dyDescent="0.25">
      <c r="A20" s="100" t="s">
        <v>73</v>
      </c>
      <c r="B20" s="637"/>
      <c r="C20" s="50"/>
      <c r="D20" s="50"/>
      <c r="E20" s="50"/>
      <c r="F20" s="50"/>
      <c r="G20" s="50"/>
      <c r="H20" s="107">
        <f t="shared" ref="H20:V20" si="0">SUM(H2:H19)</f>
        <v>1500</v>
      </c>
      <c r="I20" s="107">
        <f t="shared" si="0"/>
        <v>9000</v>
      </c>
      <c r="J20" s="431">
        <f t="shared" si="0"/>
        <v>4500</v>
      </c>
      <c r="K20" s="50">
        <f t="shared" si="0"/>
        <v>9000</v>
      </c>
      <c r="L20" s="50">
        <f t="shared" si="0"/>
        <v>2000</v>
      </c>
      <c r="M20" s="50">
        <f t="shared" si="0"/>
        <v>13200</v>
      </c>
      <c r="N20" s="505">
        <f t="shared" si="0"/>
        <v>28500</v>
      </c>
      <c r="O20" s="431">
        <f t="shared" si="0"/>
        <v>21100</v>
      </c>
      <c r="P20" s="50">
        <f t="shared" si="0"/>
        <v>2500</v>
      </c>
      <c r="Q20" s="50">
        <f t="shared" si="0"/>
        <v>16900</v>
      </c>
      <c r="R20" s="50">
        <f t="shared" si="0"/>
        <v>5000</v>
      </c>
      <c r="S20" s="505">
        <f t="shared" si="0"/>
        <v>23200</v>
      </c>
      <c r="T20" s="480">
        <f t="shared" si="0"/>
        <v>23000</v>
      </c>
      <c r="U20" s="50">
        <f t="shared" si="0"/>
        <v>18100</v>
      </c>
      <c r="V20" s="505">
        <f t="shared" si="0"/>
        <v>9000</v>
      </c>
      <c r="W20" s="638">
        <f t="shared" ref="W20:X20" si="1">SUM(W2:W19)</f>
        <v>18100</v>
      </c>
      <c r="X20" s="505">
        <f t="shared" si="1"/>
        <v>9000</v>
      </c>
    </row>
    <row r="21" spans="1:24" s="19" customFormat="1" x14ac:dyDescent="0.25">
      <c r="A21" s="96" t="s">
        <v>42</v>
      </c>
      <c r="B21" s="17"/>
      <c r="C21" s="18"/>
      <c r="D21" s="18"/>
      <c r="E21" s="18"/>
      <c r="F21" s="18"/>
      <c r="G21" s="18"/>
      <c r="H21" s="22">
        <v>-1500</v>
      </c>
      <c r="I21" s="22">
        <v>-9000</v>
      </c>
      <c r="J21" s="108">
        <v>-4500</v>
      </c>
      <c r="K21" s="15">
        <v>-13500</v>
      </c>
      <c r="L21" s="15">
        <v>-2000</v>
      </c>
      <c r="M21" s="15">
        <v>-10300</v>
      </c>
      <c r="N21" s="27">
        <v>-6000</v>
      </c>
      <c r="O21" s="108">
        <v>-26700</v>
      </c>
      <c r="P21" s="15">
        <v>-2500</v>
      </c>
      <c r="Q21" s="15">
        <v>-11500</v>
      </c>
      <c r="R21" s="15">
        <v>-5000</v>
      </c>
      <c r="S21" s="27">
        <v>-17900</v>
      </c>
      <c r="T21" s="131">
        <v>-3000</v>
      </c>
      <c r="U21" s="15">
        <v>-12800</v>
      </c>
      <c r="V21" s="27">
        <v>-21000</v>
      </c>
      <c r="W21" s="24">
        <v>-12800</v>
      </c>
      <c r="X21" s="27">
        <v>-21000</v>
      </c>
    </row>
    <row r="22" spans="1:24" s="19" customFormat="1" x14ac:dyDescent="0.25">
      <c r="A22" s="96" t="s">
        <v>40</v>
      </c>
      <c r="B22" s="17"/>
      <c r="C22" s="18"/>
      <c r="D22" s="18"/>
      <c r="E22" s="18"/>
      <c r="F22" s="18"/>
      <c r="G22" s="18"/>
      <c r="H22" s="22">
        <f t="shared" ref="H22:V22" si="2">SUM(H20:H21)</f>
        <v>0</v>
      </c>
      <c r="I22" s="22">
        <f t="shared" si="2"/>
        <v>0</v>
      </c>
      <c r="J22" s="108">
        <f t="shared" si="2"/>
        <v>0</v>
      </c>
      <c r="K22" s="15">
        <f t="shared" si="2"/>
        <v>-4500</v>
      </c>
      <c r="L22" s="15">
        <f t="shared" si="2"/>
        <v>0</v>
      </c>
      <c r="M22" s="15">
        <f t="shared" si="2"/>
        <v>2900</v>
      </c>
      <c r="N22" s="27">
        <f t="shared" si="2"/>
        <v>22500</v>
      </c>
      <c r="O22" s="108">
        <f t="shared" si="2"/>
        <v>-5600</v>
      </c>
      <c r="P22" s="15">
        <f t="shared" si="2"/>
        <v>0</v>
      </c>
      <c r="Q22" s="15">
        <f t="shared" si="2"/>
        <v>5400</v>
      </c>
      <c r="R22" s="15">
        <f t="shared" si="2"/>
        <v>0</v>
      </c>
      <c r="S22" s="27">
        <f t="shared" si="2"/>
        <v>5300</v>
      </c>
      <c r="T22" s="131">
        <f t="shared" si="2"/>
        <v>20000</v>
      </c>
      <c r="U22" s="15">
        <f t="shared" si="2"/>
        <v>5300</v>
      </c>
      <c r="V22" s="27">
        <f t="shared" si="2"/>
        <v>-12000</v>
      </c>
      <c r="W22" s="24">
        <f t="shared" ref="W22:X22" si="3">SUM(W20:W21)</f>
        <v>5300</v>
      </c>
      <c r="X22" s="27">
        <f t="shared" si="3"/>
        <v>-12000</v>
      </c>
    </row>
    <row r="23" spans="1:24" s="20" customFormat="1" ht="16.5" thickBot="1" x14ac:dyDescent="0.3">
      <c r="A23" s="639" t="s">
        <v>39</v>
      </c>
      <c r="B23" s="640"/>
      <c r="C23" s="57"/>
      <c r="D23" s="57"/>
      <c r="E23" s="57"/>
      <c r="F23" s="126"/>
      <c r="G23" s="126"/>
      <c r="H23" s="125">
        <f>H21</f>
        <v>-1500</v>
      </c>
      <c r="I23" s="125">
        <f t="shared" ref="I23:V23" si="4">I21</f>
        <v>-9000</v>
      </c>
      <c r="J23" s="641">
        <f t="shared" si="4"/>
        <v>-4500</v>
      </c>
      <c r="K23" s="126">
        <f t="shared" si="4"/>
        <v>-13500</v>
      </c>
      <c r="L23" s="126">
        <f t="shared" si="4"/>
        <v>-2000</v>
      </c>
      <c r="M23" s="126">
        <f t="shared" si="4"/>
        <v>-10300</v>
      </c>
      <c r="N23" s="98">
        <f t="shared" si="4"/>
        <v>-6000</v>
      </c>
      <c r="O23" s="641">
        <f t="shared" si="4"/>
        <v>-26700</v>
      </c>
      <c r="P23" s="126">
        <f t="shared" si="4"/>
        <v>-2500</v>
      </c>
      <c r="Q23" s="126">
        <f t="shared" si="4"/>
        <v>-11500</v>
      </c>
      <c r="R23" s="126">
        <f t="shared" si="4"/>
        <v>-5000</v>
      </c>
      <c r="S23" s="98">
        <f t="shared" si="4"/>
        <v>-17900</v>
      </c>
      <c r="T23" s="405">
        <f t="shared" si="4"/>
        <v>-3000</v>
      </c>
      <c r="U23" s="126">
        <f t="shared" si="4"/>
        <v>-12800</v>
      </c>
      <c r="V23" s="98">
        <f t="shared" si="4"/>
        <v>-21000</v>
      </c>
      <c r="W23" s="545">
        <f t="shared" ref="W23:X23" si="5">W21</f>
        <v>-12800</v>
      </c>
      <c r="X23" s="98">
        <f t="shared" si="5"/>
        <v>-21000</v>
      </c>
    </row>
    <row r="24" spans="1:24" s="19" customFormat="1" ht="16.5" thickTop="1" x14ac:dyDescent="0.25">
      <c r="A24" s="13"/>
      <c r="B24" s="44"/>
      <c r="H24" s="20"/>
      <c r="I24" s="20"/>
      <c r="J24" s="20"/>
      <c r="K24" s="20"/>
      <c r="L24" s="23"/>
      <c r="M24" s="23"/>
      <c r="N24" s="20"/>
      <c r="O24" s="23"/>
      <c r="P24" s="23"/>
      <c r="Q24" s="23"/>
      <c r="R24" s="23"/>
      <c r="S24" s="23"/>
      <c r="T24" s="23"/>
      <c r="U24" s="23"/>
      <c r="V24" s="23"/>
      <c r="W24" s="23"/>
      <c r="X24" s="23"/>
    </row>
  </sheetData>
  <mergeCells count="1">
    <mergeCell ref="E9:E10"/>
  </mergeCells>
  <printOptions horizontalCentered="1"/>
  <pageMargins left="0" right="0" top="0" bottom="0" header="0" footer="0"/>
  <pageSetup paperSize="5" scale="5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sheetPr>
    <pageSetUpPr fitToPage="1"/>
  </sheetPr>
  <dimension ref="A1:V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7" sqref="H17"/>
    </sheetView>
  </sheetViews>
  <sheetFormatPr defaultColWidth="9.140625" defaultRowHeight="15.75" x14ac:dyDescent="0.25"/>
  <cols>
    <col min="1" max="1" width="30.28515625" style="31" customWidth="1"/>
    <col min="2" max="2" width="12.5703125" style="31" customWidth="1"/>
    <col min="3" max="3" width="28.28515625" style="31" customWidth="1"/>
    <col min="4" max="4" width="26" style="31" customWidth="1"/>
    <col min="5" max="5" width="14" style="31" customWidth="1"/>
    <col min="6" max="6" width="11" style="31" customWidth="1"/>
    <col min="7" max="10" width="11.7109375" style="31" customWidth="1"/>
    <col min="11" max="11" width="15.140625" style="31" customWidth="1"/>
    <col min="12" max="12" width="15.5703125" style="31" customWidth="1"/>
    <col min="13" max="13" width="16.7109375" style="31" customWidth="1"/>
    <col min="14" max="14" width="16" style="31" customWidth="1"/>
    <col min="15" max="15" width="14.7109375" style="31" customWidth="1"/>
    <col min="16" max="16" width="14" style="31" customWidth="1"/>
    <col min="17" max="17" width="13.5703125" style="31" customWidth="1"/>
    <col min="18" max="18" width="14" style="31" customWidth="1"/>
    <col min="19" max="19" width="14.42578125" style="31" customWidth="1"/>
    <col min="20" max="20" width="15.28515625" style="31" customWidth="1"/>
    <col min="21" max="21" width="11.7109375" style="31" customWidth="1"/>
    <col min="22" max="22" width="13.7109375" style="31" customWidth="1"/>
    <col min="23" max="16384" width="9.140625" style="31"/>
  </cols>
  <sheetData>
    <row r="1" spans="1:22" ht="48.75" thickTop="1" thickBot="1" x14ac:dyDescent="0.3">
      <c r="A1" s="434" t="s">
        <v>275</v>
      </c>
      <c r="B1" s="435" t="s">
        <v>2</v>
      </c>
      <c r="C1" s="343" t="s">
        <v>3</v>
      </c>
      <c r="D1" s="436" t="s">
        <v>5</v>
      </c>
      <c r="E1" s="437" t="s">
        <v>151</v>
      </c>
      <c r="F1" s="438" t="s">
        <v>7</v>
      </c>
      <c r="G1" s="671" t="s">
        <v>8</v>
      </c>
      <c r="H1" s="343" t="s">
        <v>9</v>
      </c>
      <c r="I1" s="343" t="s">
        <v>10</v>
      </c>
      <c r="J1" s="343" t="s">
        <v>11</v>
      </c>
      <c r="K1" s="343" t="s">
        <v>12</v>
      </c>
      <c r="L1" s="343" t="s">
        <v>13</v>
      </c>
      <c r="M1" s="343" t="s">
        <v>14</v>
      </c>
      <c r="N1" s="343" t="s">
        <v>15</v>
      </c>
      <c r="O1" s="343" t="s">
        <v>16</v>
      </c>
      <c r="P1" s="343" t="s">
        <v>66</v>
      </c>
      <c r="Q1" s="343" t="s">
        <v>17</v>
      </c>
      <c r="R1" s="343" t="s">
        <v>18</v>
      </c>
      <c r="S1" s="343" t="s">
        <v>67</v>
      </c>
      <c r="T1" s="343" t="s">
        <v>19</v>
      </c>
      <c r="U1" s="343" t="s">
        <v>174</v>
      </c>
      <c r="V1" s="343" t="s">
        <v>175</v>
      </c>
    </row>
    <row r="2" spans="1:22" s="23" customFormat="1" ht="18.75" customHeight="1" thickTop="1" x14ac:dyDescent="0.25">
      <c r="A2" s="439"/>
      <c r="B2" s="440"/>
      <c r="C2" s="441"/>
      <c r="D2" s="442"/>
      <c r="E2" s="442"/>
      <c r="F2" s="443"/>
      <c r="G2" s="443"/>
      <c r="H2" s="676"/>
      <c r="I2" s="444"/>
      <c r="J2" s="444"/>
      <c r="K2" s="444"/>
      <c r="L2" s="445"/>
      <c r="M2" s="676"/>
      <c r="N2" s="444"/>
      <c r="O2" s="444"/>
      <c r="P2" s="444"/>
      <c r="Q2" s="85"/>
      <c r="R2" s="677"/>
      <c r="S2" s="51"/>
      <c r="T2" s="51"/>
      <c r="U2" s="51"/>
      <c r="V2" s="85"/>
    </row>
    <row r="3" spans="1:22" s="23" customFormat="1" x14ac:dyDescent="0.25">
      <c r="A3" s="446" t="s">
        <v>241</v>
      </c>
      <c r="B3" s="447"/>
      <c r="C3" s="448"/>
      <c r="D3" s="449"/>
      <c r="E3" s="449"/>
      <c r="F3" s="450">
        <v>23056.54</v>
      </c>
      <c r="G3" s="450">
        <v>22000</v>
      </c>
      <c r="H3" s="568">
        <v>22000</v>
      </c>
      <c r="I3" s="451">
        <v>22000</v>
      </c>
      <c r="J3" s="451">
        <v>22000</v>
      </c>
      <c r="K3" s="451">
        <v>22000</v>
      </c>
      <c r="L3" s="452">
        <v>22000</v>
      </c>
      <c r="M3" s="568">
        <v>22000</v>
      </c>
      <c r="N3" s="451">
        <v>22000</v>
      </c>
      <c r="O3" s="451">
        <v>22000</v>
      </c>
      <c r="P3" s="451">
        <v>22000</v>
      </c>
      <c r="Q3" s="452">
        <v>22000</v>
      </c>
      <c r="R3" s="550">
        <v>22000</v>
      </c>
      <c r="S3" s="451">
        <v>22000</v>
      </c>
      <c r="T3" s="451">
        <v>22000</v>
      </c>
      <c r="U3" s="451">
        <v>22000</v>
      </c>
      <c r="V3" s="452">
        <v>22000</v>
      </c>
    </row>
    <row r="4" spans="1:22" s="23" customFormat="1" x14ac:dyDescent="0.25">
      <c r="A4" s="446"/>
      <c r="B4" s="447"/>
      <c r="C4" s="448"/>
      <c r="D4" s="449"/>
      <c r="E4" s="449"/>
      <c r="F4" s="450"/>
      <c r="G4" s="450"/>
      <c r="H4" s="568"/>
      <c r="I4" s="451"/>
      <c r="J4" s="451"/>
      <c r="K4" s="451"/>
      <c r="L4" s="452"/>
      <c r="M4" s="568"/>
      <c r="N4" s="451"/>
      <c r="O4" s="451"/>
      <c r="P4" s="451"/>
      <c r="Q4" s="452"/>
      <c r="R4" s="550"/>
      <c r="S4" s="451"/>
      <c r="T4" s="451"/>
      <c r="U4" s="451"/>
      <c r="V4" s="452"/>
    </row>
    <row r="5" spans="1:22" s="23" customFormat="1" x14ac:dyDescent="0.25">
      <c r="A5" s="446" t="s">
        <v>240</v>
      </c>
      <c r="B5" s="447"/>
      <c r="C5" s="448"/>
      <c r="D5" s="449"/>
      <c r="E5" s="449"/>
      <c r="F5" s="450">
        <v>5226</v>
      </c>
      <c r="G5" s="450">
        <v>6100</v>
      </c>
      <c r="H5" s="568">
        <v>6100</v>
      </c>
      <c r="I5" s="451">
        <v>6100</v>
      </c>
      <c r="J5" s="451">
        <v>6100</v>
      </c>
      <c r="K5" s="451">
        <v>6100</v>
      </c>
      <c r="L5" s="452">
        <v>6100</v>
      </c>
      <c r="M5" s="568">
        <v>6100</v>
      </c>
      <c r="N5" s="451">
        <v>6100</v>
      </c>
      <c r="O5" s="451">
        <v>6100</v>
      </c>
      <c r="P5" s="451">
        <v>6100</v>
      </c>
      <c r="Q5" s="452">
        <v>6100</v>
      </c>
      <c r="R5" s="550">
        <v>6100</v>
      </c>
      <c r="S5" s="451">
        <v>6100</v>
      </c>
      <c r="T5" s="451">
        <v>6100</v>
      </c>
      <c r="U5" s="451">
        <v>6100</v>
      </c>
      <c r="V5" s="452">
        <v>6100</v>
      </c>
    </row>
    <row r="6" spans="1:22" s="23" customFormat="1" x14ac:dyDescent="0.25">
      <c r="A6" s="446"/>
      <c r="B6" s="447"/>
      <c r="C6" s="448"/>
      <c r="D6" s="449"/>
      <c r="E6" s="449"/>
      <c r="F6" s="450"/>
      <c r="G6" s="450"/>
      <c r="H6" s="568"/>
      <c r="I6" s="451"/>
      <c r="J6" s="451"/>
      <c r="K6" s="451"/>
      <c r="L6" s="452"/>
      <c r="M6" s="568"/>
      <c r="N6" s="451"/>
      <c r="O6" s="451"/>
      <c r="P6" s="451"/>
      <c r="Q6" s="452"/>
      <c r="R6" s="550"/>
      <c r="S6" s="451"/>
      <c r="T6" s="451"/>
      <c r="U6" s="451"/>
      <c r="V6" s="452"/>
    </row>
    <row r="7" spans="1:22" s="23" customFormat="1" x14ac:dyDescent="0.25">
      <c r="A7" s="446" t="s">
        <v>242</v>
      </c>
      <c r="B7" s="447"/>
      <c r="C7" s="448"/>
      <c r="D7" s="449"/>
      <c r="E7" s="449"/>
      <c r="F7" s="450">
        <v>7500</v>
      </c>
      <c r="G7" s="450">
        <v>15000</v>
      </c>
      <c r="H7" s="568">
        <v>15000</v>
      </c>
      <c r="I7" s="451">
        <v>15000</v>
      </c>
      <c r="J7" s="451">
        <v>15000</v>
      </c>
      <c r="K7" s="451">
        <v>15000</v>
      </c>
      <c r="L7" s="452">
        <v>15000</v>
      </c>
      <c r="M7" s="568">
        <v>15000</v>
      </c>
      <c r="N7" s="451">
        <v>15000</v>
      </c>
      <c r="O7" s="451">
        <v>15000</v>
      </c>
      <c r="P7" s="451">
        <v>15000</v>
      </c>
      <c r="Q7" s="452">
        <v>15000</v>
      </c>
      <c r="R7" s="550">
        <v>15000</v>
      </c>
      <c r="S7" s="451">
        <v>15000</v>
      </c>
      <c r="T7" s="451">
        <v>15000</v>
      </c>
      <c r="U7" s="451">
        <v>15000</v>
      </c>
      <c r="V7" s="452">
        <v>15000</v>
      </c>
    </row>
    <row r="8" spans="1:22" s="23" customFormat="1" x14ac:dyDescent="0.25">
      <c r="A8" s="446"/>
      <c r="B8" s="447"/>
      <c r="C8" s="448"/>
      <c r="D8" s="453"/>
      <c r="E8" s="453"/>
      <c r="F8" s="454"/>
      <c r="G8" s="454"/>
      <c r="H8" s="674"/>
      <c r="I8" s="455"/>
      <c r="J8" s="455"/>
      <c r="K8" s="455"/>
      <c r="L8" s="456"/>
      <c r="M8" s="674"/>
      <c r="N8" s="455"/>
      <c r="O8" s="455"/>
      <c r="P8" s="455"/>
      <c r="Q8" s="456"/>
      <c r="R8" s="30"/>
      <c r="S8" s="455"/>
      <c r="T8" s="11"/>
      <c r="U8" s="11"/>
      <c r="V8" s="28"/>
    </row>
    <row r="9" spans="1:22" s="23" customFormat="1" x14ac:dyDescent="0.25">
      <c r="A9" s="446" t="s">
        <v>263</v>
      </c>
      <c r="B9" s="447"/>
      <c r="C9" s="448"/>
      <c r="D9" s="453"/>
      <c r="E9" s="453"/>
      <c r="F9" s="454"/>
      <c r="G9" s="454"/>
      <c r="H9" s="674">
        <v>270000</v>
      </c>
      <c r="I9" s="455">
        <v>270000</v>
      </c>
      <c r="J9" s="455">
        <v>270000</v>
      </c>
      <c r="K9" s="455">
        <v>270000</v>
      </c>
      <c r="L9" s="456">
        <v>270000</v>
      </c>
      <c r="M9" s="674">
        <v>270000</v>
      </c>
      <c r="N9" s="455">
        <v>270000</v>
      </c>
      <c r="O9" s="455">
        <v>270000</v>
      </c>
      <c r="P9" s="455">
        <v>270000</v>
      </c>
      <c r="Q9" s="456">
        <v>270000</v>
      </c>
      <c r="R9" s="672">
        <v>270000</v>
      </c>
      <c r="S9" s="455">
        <v>270000</v>
      </c>
      <c r="T9" s="455">
        <v>270000</v>
      </c>
      <c r="U9" s="455">
        <v>270000</v>
      </c>
      <c r="V9" s="456">
        <v>270000</v>
      </c>
    </row>
    <row r="10" spans="1:22" s="23" customFormat="1" x14ac:dyDescent="0.25">
      <c r="A10" s="446"/>
      <c r="B10" s="447"/>
      <c r="C10" s="448"/>
      <c r="D10" s="453"/>
      <c r="E10" s="453"/>
      <c r="F10" s="454"/>
      <c r="G10" s="454"/>
      <c r="H10" s="674"/>
      <c r="I10" s="455"/>
      <c r="J10" s="455"/>
      <c r="K10" s="455"/>
      <c r="L10" s="456"/>
      <c r="M10" s="674"/>
      <c r="N10" s="455"/>
      <c r="O10" s="455"/>
      <c r="P10" s="455"/>
      <c r="Q10" s="28"/>
      <c r="R10" s="672"/>
      <c r="S10" s="11"/>
      <c r="T10" s="11"/>
      <c r="U10" s="11"/>
      <c r="V10" s="28"/>
    </row>
    <row r="11" spans="1:22" s="23" customFormat="1" ht="30.75" thickBot="1" x14ac:dyDescent="0.3">
      <c r="A11" s="457" t="s">
        <v>243</v>
      </c>
      <c r="B11" s="458"/>
      <c r="C11" s="459"/>
      <c r="D11" s="460"/>
      <c r="E11" s="460"/>
      <c r="F11" s="461">
        <v>256863.46</v>
      </c>
      <c r="G11" s="461"/>
      <c r="H11" s="675"/>
      <c r="I11" s="462"/>
      <c r="J11" s="462"/>
      <c r="K11" s="462"/>
      <c r="L11" s="681"/>
      <c r="M11" s="675"/>
      <c r="N11" s="462"/>
      <c r="O11" s="462"/>
      <c r="P11" s="462"/>
      <c r="Q11" s="463"/>
      <c r="R11" s="673"/>
      <c r="S11" s="61"/>
      <c r="T11" s="61"/>
      <c r="U11" s="61"/>
      <c r="V11" s="463"/>
    </row>
    <row r="12" spans="1:22" s="19" customFormat="1" ht="17.25" thickTop="1" thickBot="1" x14ac:dyDescent="0.3">
      <c r="A12" s="71" t="s">
        <v>247</v>
      </c>
      <c r="B12" s="464"/>
      <c r="C12" s="464"/>
      <c r="D12" s="464"/>
      <c r="E12" s="464"/>
      <c r="F12" s="387">
        <f>-SUM(F2:F11)</f>
        <v>-292646</v>
      </c>
      <c r="G12" s="387">
        <v>-43100</v>
      </c>
      <c r="H12" s="388">
        <v>-163100</v>
      </c>
      <c r="I12" s="139">
        <v>-163100</v>
      </c>
      <c r="J12" s="139">
        <v>-163100</v>
      </c>
      <c r="K12" s="139">
        <v>-163100</v>
      </c>
      <c r="L12" s="140">
        <v>-163100</v>
      </c>
      <c r="M12" s="388">
        <v>-103100</v>
      </c>
      <c r="N12" s="139">
        <v>-103100</v>
      </c>
      <c r="O12" s="139">
        <v>-103100</v>
      </c>
      <c r="P12" s="139">
        <v>-103100</v>
      </c>
      <c r="Q12" s="140">
        <v>-103100</v>
      </c>
      <c r="R12" s="389">
        <v>-103100</v>
      </c>
      <c r="S12" s="139">
        <v>-103100</v>
      </c>
      <c r="T12" s="139">
        <v>-103100</v>
      </c>
      <c r="U12" s="139">
        <v>-103100</v>
      </c>
      <c r="V12" s="140">
        <v>-103100</v>
      </c>
    </row>
    <row r="13" spans="1:22" s="403" customFormat="1" ht="16.5" thickTop="1" x14ac:dyDescent="0.25">
      <c r="A13" s="466"/>
      <c r="B13" s="467"/>
      <c r="C13" s="468"/>
      <c r="D13" s="469"/>
      <c r="E13" s="470"/>
      <c r="F13" s="398"/>
      <c r="G13" s="549"/>
      <c r="H13" s="570"/>
      <c r="I13" s="399"/>
      <c r="J13" s="399"/>
      <c r="K13" s="399"/>
      <c r="L13" s="402"/>
      <c r="M13" s="662"/>
      <c r="N13" s="401"/>
      <c r="O13" s="401"/>
      <c r="P13" s="401"/>
      <c r="Q13" s="402"/>
      <c r="R13" s="564"/>
      <c r="S13" s="401"/>
      <c r="T13" s="401"/>
      <c r="U13" s="401"/>
      <c r="V13" s="402"/>
    </row>
    <row r="14" spans="1:22" s="20" customFormat="1" x14ac:dyDescent="0.25">
      <c r="A14" s="471" t="s">
        <v>73</v>
      </c>
      <c r="B14" s="131"/>
      <c r="C14" s="131"/>
      <c r="D14" s="131"/>
      <c r="E14" s="131"/>
      <c r="F14" s="22">
        <f>SUM(F2:F13)</f>
        <v>0</v>
      </c>
      <c r="G14" s="22">
        <f t="shared" ref="G14:V14" si="0">SUM(G2:G13)</f>
        <v>0</v>
      </c>
      <c r="H14" s="108">
        <f t="shared" si="0"/>
        <v>150000</v>
      </c>
      <c r="I14" s="15">
        <f t="shared" si="0"/>
        <v>150000</v>
      </c>
      <c r="J14" s="15">
        <f t="shared" si="0"/>
        <v>150000</v>
      </c>
      <c r="K14" s="15">
        <f t="shared" si="0"/>
        <v>150000</v>
      </c>
      <c r="L14" s="27">
        <f t="shared" si="0"/>
        <v>150000</v>
      </c>
      <c r="M14" s="108">
        <f t="shared" si="0"/>
        <v>210000</v>
      </c>
      <c r="N14" s="15">
        <f t="shared" si="0"/>
        <v>210000</v>
      </c>
      <c r="O14" s="15">
        <f t="shared" si="0"/>
        <v>210000</v>
      </c>
      <c r="P14" s="15">
        <f t="shared" si="0"/>
        <v>210000</v>
      </c>
      <c r="Q14" s="27">
        <f t="shared" si="0"/>
        <v>210000</v>
      </c>
      <c r="R14" s="24">
        <f t="shared" si="0"/>
        <v>210000</v>
      </c>
      <c r="S14" s="15">
        <f t="shared" si="0"/>
        <v>210000</v>
      </c>
      <c r="T14" s="15">
        <f t="shared" si="0"/>
        <v>210000</v>
      </c>
      <c r="U14" s="15">
        <f t="shared" si="0"/>
        <v>210000</v>
      </c>
      <c r="V14" s="27">
        <f t="shared" si="0"/>
        <v>210000</v>
      </c>
    </row>
    <row r="15" spans="1:22" s="19" customFormat="1" x14ac:dyDescent="0.25">
      <c r="A15" s="25" t="s">
        <v>42</v>
      </c>
      <c r="B15" s="472"/>
      <c r="C15" s="472"/>
      <c r="D15" s="472"/>
      <c r="E15" s="472"/>
      <c r="F15" s="22">
        <f t="shared" ref="F15:H15" si="1">-F14</f>
        <v>0</v>
      </c>
      <c r="G15" s="22">
        <f t="shared" si="1"/>
        <v>0</v>
      </c>
      <c r="H15" s="108">
        <f t="shared" si="1"/>
        <v>-150000</v>
      </c>
      <c r="I15" s="15">
        <f>-I14</f>
        <v>-150000</v>
      </c>
      <c r="J15" s="15">
        <f t="shared" ref="J15:V15" si="2">-J14</f>
        <v>-150000</v>
      </c>
      <c r="K15" s="15">
        <f t="shared" si="2"/>
        <v>-150000</v>
      </c>
      <c r="L15" s="27">
        <f t="shared" si="2"/>
        <v>-150000</v>
      </c>
      <c r="M15" s="108">
        <f t="shared" si="2"/>
        <v>-210000</v>
      </c>
      <c r="N15" s="15">
        <f t="shared" si="2"/>
        <v>-210000</v>
      </c>
      <c r="O15" s="15">
        <f t="shared" si="2"/>
        <v>-210000</v>
      </c>
      <c r="P15" s="15">
        <f t="shared" si="2"/>
        <v>-210000</v>
      </c>
      <c r="Q15" s="27">
        <f t="shared" si="2"/>
        <v>-210000</v>
      </c>
      <c r="R15" s="24">
        <f t="shared" si="2"/>
        <v>-210000</v>
      </c>
      <c r="S15" s="15">
        <f t="shared" si="2"/>
        <v>-210000</v>
      </c>
      <c r="T15" s="15">
        <f t="shared" si="2"/>
        <v>-210000</v>
      </c>
      <c r="U15" s="15">
        <f t="shared" si="2"/>
        <v>-210000</v>
      </c>
      <c r="V15" s="27">
        <f t="shared" si="2"/>
        <v>-210000</v>
      </c>
    </row>
    <row r="16" spans="1:22" s="19" customFormat="1" ht="16.5" thickBot="1" x14ac:dyDescent="0.3">
      <c r="A16" s="473" t="s">
        <v>40</v>
      </c>
      <c r="B16" s="474"/>
      <c r="C16" s="474"/>
      <c r="D16" s="474"/>
      <c r="E16" s="474"/>
      <c r="F16" s="89">
        <f t="shared" ref="F16:V16" si="3">SUM(F14:F15)</f>
        <v>0</v>
      </c>
      <c r="G16" s="89">
        <f t="shared" si="3"/>
        <v>0</v>
      </c>
      <c r="H16" s="572">
        <f t="shared" si="3"/>
        <v>0</v>
      </c>
      <c r="I16" s="60">
        <f t="shared" si="3"/>
        <v>0</v>
      </c>
      <c r="J16" s="60">
        <f t="shared" si="3"/>
        <v>0</v>
      </c>
      <c r="K16" s="60">
        <f t="shared" si="3"/>
        <v>0</v>
      </c>
      <c r="L16" s="62">
        <f t="shared" si="3"/>
        <v>0</v>
      </c>
      <c r="M16" s="572">
        <f t="shared" si="3"/>
        <v>0</v>
      </c>
      <c r="N16" s="60">
        <f t="shared" si="3"/>
        <v>0</v>
      </c>
      <c r="O16" s="60">
        <f t="shared" si="3"/>
        <v>0</v>
      </c>
      <c r="P16" s="60">
        <f t="shared" si="3"/>
        <v>0</v>
      </c>
      <c r="Q16" s="62">
        <f t="shared" si="3"/>
        <v>0</v>
      </c>
      <c r="R16" s="565">
        <f t="shared" si="3"/>
        <v>0</v>
      </c>
      <c r="S16" s="60">
        <f t="shared" si="3"/>
        <v>0</v>
      </c>
      <c r="T16" s="60">
        <f t="shared" si="3"/>
        <v>0</v>
      </c>
      <c r="U16" s="60">
        <f t="shared" si="3"/>
        <v>0</v>
      </c>
      <c r="V16" s="62">
        <f t="shared" si="3"/>
        <v>0</v>
      </c>
    </row>
    <row r="17" spans="1:22" s="20" customFormat="1" ht="17.25" thickTop="1" thickBot="1" x14ac:dyDescent="0.3">
      <c r="A17" s="477" t="s">
        <v>39</v>
      </c>
      <c r="B17" s="478"/>
      <c r="C17" s="478"/>
      <c r="D17" s="392"/>
      <c r="E17" s="392"/>
      <c r="F17" s="387">
        <f>F15</f>
        <v>0</v>
      </c>
      <c r="G17" s="387">
        <f t="shared" ref="G17:V17" si="4">G15</f>
        <v>0</v>
      </c>
      <c r="H17" s="388">
        <f t="shared" si="4"/>
        <v>-150000</v>
      </c>
      <c r="I17" s="139">
        <f t="shared" si="4"/>
        <v>-150000</v>
      </c>
      <c r="J17" s="139">
        <f t="shared" si="4"/>
        <v>-150000</v>
      </c>
      <c r="K17" s="139">
        <f t="shared" si="4"/>
        <v>-150000</v>
      </c>
      <c r="L17" s="140">
        <f t="shared" si="4"/>
        <v>-150000</v>
      </c>
      <c r="M17" s="388">
        <f t="shared" si="4"/>
        <v>-210000</v>
      </c>
      <c r="N17" s="139">
        <f t="shared" si="4"/>
        <v>-210000</v>
      </c>
      <c r="O17" s="139">
        <f t="shared" si="4"/>
        <v>-210000</v>
      </c>
      <c r="P17" s="139">
        <f t="shared" si="4"/>
        <v>-210000</v>
      </c>
      <c r="Q17" s="140">
        <f t="shared" si="4"/>
        <v>-210000</v>
      </c>
      <c r="R17" s="389">
        <f t="shared" si="4"/>
        <v>-210000</v>
      </c>
      <c r="S17" s="139">
        <f t="shared" si="4"/>
        <v>-210000</v>
      </c>
      <c r="T17" s="139">
        <f t="shared" si="4"/>
        <v>-210000</v>
      </c>
      <c r="U17" s="139">
        <f t="shared" si="4"/>
        <v>-210000</v>
      </c>
      <c r="V17" s="140">
        <f t="shared" si="4"/>
        <v>-210000</v>
      </c>
    </row>
    <row r="18" spans="1:22" s="19" customFormat="1" ht="16.5" thickTop="1" x14ac:dyDescent="0.25">
      <c r="A18" s="479"/>
      <c r="F18" s="107"/>
      <c r="G18" s="107"/>
      <c r="H18" s="431"/>
      <c r="I18" s="50"/>
      <c r="J18" s="51"/>
      <c r="K18" s="51"/>
      <c r="L18" s="505"/>
      <c r="M18" s="100"/>
      <c r="N18" s="51"/>
      <c r="O18" s="51"/>
      <c r="P18" s="51"/>
      <c r="Q18" s="85"/>
      <c r="R18" s="52"/>
      <c r="S18" s="51"/>
      <c r="T18" s="51"/>
      <c r="U18" s="51"/>
      <c r="V18" s="85"/>
    </row>
    <row r="19" spans="1:22" s="19" customFormat="1" ht="16.5" thickBot="1" x14ac:dyDescent="0.3">
      <c r="A19" s="479" t="s">
        <v>244</v>
      </c>
      <c r="F19" s="89">
        <v>-109073</v>
      </c>
      <c r="G19" s="89">
        <v>-109073</v>
      </c>
      <c r="H19" s="572">
        <v>-109073</v>
      </c>
      <c r="I19" s="60">
        <v>-109073</v>
      </c>
      <c r="J19" s="60">
        <v>-109073</v>
      </c>
      <c r="K19" s="60">
        <v>-109073</v>
      </c>
      <c r="L19" s="62">
        <v>-109073</v>
      </c>
      <c r="M19" s="572">
        <v>-109073</v>
      </c>
      <c r="N19" s="60">
        <v>-109073</v>
      </c>
      <c r="O19" s="60">
        <v>-109073</v>
      </c>
      <c r="P19" s="60">
        <v>-109073</v>
      </c>
      <c r="Q19" s="62">
        <v>-109073</v>
      </c>
      <c r="R19" s="565">
        <v>-109073</v>
      </c>
      <c r="S19" s="60">
        <v>-109073</v>
      </c>
      <c r="T19" s="60">
        <v>-109073</v>
      </c>
      <c r="U19" s="60">
        <v>-109073</v>
      </c>
      <c r="V19" s="62">
        <v>-109073</v>
      </c>
    </row>
    <row r="20" spans="1:22" s="20" customFormat="1" ht="17.25" thickTop="1" thickBot="1" x14ac:dyDescent="0.3">
      <c r="A20" s="481" t="s">
        <v>246</v>
      </c>
      <c r="B20" s="139"/>
      <c r="C20" s="139"/>
      <c r="D20" s="139"/>
      <c r="E20" s="387">
        <v>430781</v>
      </c>
      <c r="F20" s="387">
        <f>SUM(E20+F12-F19)</f>
        <v>247208</v>
      </c>
      <c r="G20" s="387">
        <f>SUM(F20+G12-G19)</f>
        <v>313181</v>
      </c>
      <c r="H20" s="388">
        <f t="shared" ref="H20:V20" si="5">SUM(G20+H12-H19)</f>
        <v>259154</v>
      </c>
      <c r="I20" s="139">
        <f t="shared" si="5"/>
        <v>205127</v>
      </c>
      <c r="J20" s="139">
        <f t="shared" si="5"/>
        <v>151100</v>
      </c>
      <c r="K20" s="139">
        <f t="shared" si="5"/>
        <v>97073</v>
      </c>
      <c r="L20" s="140">
        <f t="shared" si="5"/>
        <v>43046</v>
      </c>
      <c r="M20" s="388">
        <f t="shared" si="5"/>
        <v>49019</v>
      </c>
      <c r="N20" s="139">
        <f t="shared" si="5"/>
        <v>54992</v>
      </c>
      <c r="O20" s="139">
        <f t="shared" si="5"/>
        <v>60965</v>
      </c>
      <c r="P20" s="139">
        <f t="shared" si="5"/>
        <v>66938</v>
      </c>
      <c r="Q20" s="140">
        <f t="shared" si="5"/>
        <v>72911</v>
      </c>
      <c r="R20" s="389">
        <f t="shared" si="5"/>
        <v>78884</v>
      </c>
      <c r="S20" s="139">
        <f t="shared" si="5"/>
        <v>84857</v>
      </c>
      <c r="T20" s="139">
        <f t="shared" si="5"/>
        <v>90830</v>
      </c>
      <c r="U20" s="139">
        <f t="shared" si="5"/>
        <v>96803</v>
      </c>
      <c r="V20" s="140">
        <f t="shared" si="5"/>
        <v>102776</v>
      </c>
    </row>
    <row r="21" spans="1:22" ht="16.5" thickTop="1" x14ac:dyDescent="0.25"/>
  </sheetData>
  <printOptions horizontalCentered="1"/>
  <pageMargins left="0" right="0" top="0" bottom="0" header="0" footer="0"/>
  <pageSetup scale="4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87D7-AF13-48D4-A84D-6579DA008C82}">
  <dimension ref="A1:U19"/>
  <sheetViews>
    <sheetView workbookViewId="0">
      <selection activeCell="G15" sqref="G15"/>
    </sheetView>
  </sheetViews>
  <sheetFormatPr defaultColWidth="9.140625" defaultRowHeight="15.75" x14ac:dyDescent="0.25"/>
  <cols>
    <col min="1" max="1" width="30.28515625" style="31" customWidth="1"/>
    <col min="2" max="2" width="12.5703125" style="31" customWidth="1"/>
    <col min="3" max="3" width="28.28515625" style="31" customWidth="1"/>
    <col min="4" max="4" width="26" style="31" customWidth="1"/>
    <col min="5" max="5" width="14" style="31" customWidth="1"/>
    <col min="6" max="6" width="11.7109375" style="31" customWidth="1"/>
    <col min="7" max="7" width="12.85546875" style="31" customWidth="1"/>
    <col min="8" max="9" width="11.7109375" style="31" customWidth="1"/>
    <col min="10" max="10" width="15.140625" style="31" customWidth="1"/>
    <col min="11" max="11" width="17.7109375" style="31" customWidth="1"/>
    <col min="12" max="12" width="16.7109375" style="31" customWidth="1"/>
    <col min="13" max="13" width="16" style="31" customWidth="1"/>
    <col min="14" max="14" width="14.7109375" style="31" customWidth="1"/>
    <col min="15" max="15" width="14" style="31" customWidth="1"/>
    <col min="16" max="16" width="13.5703125" style="31" customWidth="1"/>
    <col min="17" max="17" width="14" style="31" customWidth="1"/>
    <col min="18" max="18" width="14.42578125" style="31" customWidth="1"/>
    <col min="19" max="19" width="15.28515625" style="31" customWidth="1"/>
    <col min="20" max="20" width="11.7109375" style="31" customWidth="1"/>
    <col min="21" max="21" width="13.7109375" style="31" customWidth="1"/>
    <col min="22" max="16384" width="9.140625" style="31"/>
  </cols>
  <sheetData>
    <row r="1" spans="1:21" ht="33" thickTop="1" thickBot="1" x14ac:dyDescent="0.3">
      <c r="A1" s="434" t="s">
        <v>281</v>
      </c>
      <c r="B1" s="435" t="s">
        <v>2</v>
      </c>
      <c r="C1" s="343" t="s">
        <v>3</v>
      </c>
      <c r="D1" s="436" t="s">
        <v>5</v>
      </c>
      <c r="E1" s="437" t="s">
        <v>278</v>
      </c>
      <c r="F1" s="438" t="s">
        <v>8</v>
      </c>
      <c r="G1" s="343" t="s">
        <v>9</v>
      </c>
      <c r="H1" s="343" t="s">
        <v>10</v>
      </c>
      <c r="I1" s="343" t="s">
        <v>11</v>
      </c>
      <c r="J1" s="563" t="s">
        <v>12</v>
      </c>
      <c r="K1" s="344" t="s">
        <v>13</v>
      </c>
      <c r="L1" s="343" t="s">
        <v>14</v>
      </c>
      <c r="M1" s="343" t="s">
        <v>15</v>
      </c>
      <c r="N1" s="343" t="s">
        <v>16</v>
      </c>
      <c r="O1" s="343" t="s">
        <v>66</v>
      </c>
      <c r="P1" s="343" t="s">
        <v>17</v>
      </c>
      <c r="Q1" s="344" t="s">
        <v>18</v>
      </c>
      <c r="R1" s="343" t="s">
        <v>67</v>
      </c>
      <c r="S1" s="343" t="s">
        <v>19</v>
      </c>
      <c r="T1" s="343" t="s">
        <v>174</v>
      </c>
      <c r="U1" s="343" t="s">
        <v>175</v>
      </c>
    </row>
    <row r="2" spans="1:21" s="13" customFormat="1" ht="18.75" customHeight="1" thickTop="1" x14ac:dyDescent="0.25">
      <c r="A2" s="547" t="s">
        <v>282</v>
      </c>
      <c r="B2" s="554">
        <v>15</v>
      </c>
      <c r="C2" s="555"/>
      <c r="D2" s="556" t="s">
        <v>283</v>
      </c>
      <c r="E2" s="557"/>
      <c r="F2" s="558"/>
      <c r="G2" s="566">
        <v>20000</v>
      </c>
      <c r="H2" s="560"/>
      <c r="I2" s="560"/>
      <c r="J2" s="560"/>
      <c r="K2" s="567"/>
      <c r="L2" s="566"/>
      <c r="M2" s="559"/>
      <c r="N2" s="559"/>
      <c r="O2" s="559"/>
      <c r="P2" s="678"/>
      <c r="Q2" s="557"/>
      <c r="R2" s="561"/>
      <c r="S2" s="561"/>
      <c r="T2" s="561"/>
      <c r="U2" s="562"/>
    </row>
    <row r="3" spans="1:21" s="13" customFormat="1" ht="18.75" customHeight="1" x14ac:dyDescent="0.25">
      <c r="A3" s="547"/>
      <c r="B3" s="554"/>
      <c r="C3" s="555"/>
      <c r="D3" s="556"/>
      <c r="E3" s="652"/>
      <c r="F3" s="653"/>
      <c r="G3" s="654"/>
      <c r="H3" s="560"/>
      <c r="I3" s="560"/>
      <c r="J3" s="560"/>
      <c r="K3" s="567"/>
      <c r="L3" s="654"/>
      <c r="M3" s="560"/>
      <c r="N3" s="560"/>
      <c r="O3" s="560"/>
      <c r="P3" s="562"/>
      <c r="Q3" s="652"/>
      <c r="R3" s="655"/>
      <c r="S3" s="655"/>
      <c r="T3" s="655"/>
      <c r="U3" s="562"/>
    </row>
    <row r="4" spans="1:21" s="13" customFormat="1" ht="18.75" customHeight="1" x14ac:dyDescent="0.25">
      <c r="A4" s="547" t="s">
        <v>298</v>
      </c>
      <c r="B4" s="554"/>
      <c r="C4" s="555"/>
      <c r="D4" s="556"/>
      <c r="E4" s="652"/>
      <c r="F4" s="653"/>
      <c r="G4" s="654"/>
      <c r="H4" s="560">
        <v>25000</v>
      </c>
      <c r="I4" s="560"/>
      <c r="J4" s="560"/>
      <c r="K4" s="567"/>
      <c r="L4" s="654"/>
      <c r="M4" s="560"/>
      <c r="N4" s="560"/>
      <c r="O4" s="560"/>
      <c r="P4" s="562"/>
      <c r="Q4" s="652"/>
      <c r="R4" s="655"/>
      <c r="S4" s="655"/>
      <c r="T4" s="655"/>
      <c r="U4" s="562"/>
    </row>
    <row r="5" spans="1:21" s="13" customFormat="1" ht="18.75" customHeight="1" x14ac:dyDescent="0.25">
      <c r="A5" s="547"/>
      <c r="B5" s="554"/>
      <c r="C5" s="555"/>
      <c r="D5" s="556"/>
      <c r="E5" s="652"/>
      <c r="F5" s="653"/>
      <c r="G5" s="654"/>
      <c r="H5" s="560"/>
      <c r="I5" s="560"/>
      <c r="J5" s="560"/>
      <c r="K5" s="567"/>
      <c r="L5" s="654"/>
      <c r="M5" s="560"/>
      <c r="N5" s="560"/>
      <c r="O5" s="560"/>
      <c r="P5" s="562"/>
      <c r="Q5" s="652"/>
      <c r="R5" s="655"/>
      <c r="S5" s="655"/>
      <c r="T5" s="655"/>
      <c r="U5" s="562"/>
    </row>
    <row r="6" spans="1:21" s="13" customFormat="1" ht="18.75" customHeight="1" x14ac:dyDescent="0.25">
      <c r="A6" s="547" t="s">
        <v>299</v>
      </c>
      <c r="B6" s="554"/>
      <c r="C6" s="555"/>
      <c r="D6" s="556"/>
      <c r="E6" s="652"/>
      <c r="F6" s="653"/>
      <c r="G6" s="654">
        <v>15000</v>
      </c>
      <c r="H6" s="560"/>
      <c r="I6" s="560"/>
      <c r="J6" s="560"/>
      <c r="K6" s="567"/>
      <c r="L6" s="654"/>
      <c r="M6" s="560"/>
      <c r="N6" s="560"/>
      <c r="O6" s="560"/>
      <c r="P6" s="562"/>
      <c r="Q6" s="652"/>
      <c r="R6" s="655"/>
      <c r="S6" s="655"/>
      <c r="T6" s="655"/>
      <c r="U6" s="562"/>
    </row>
    <row r="7" spans="1:21" s="13" customFormat="1" ht="18.75" customHeight="1" x14ac:dyDescent="0.25">
      <c r="A7" s="547"/>
      <c r="B7" s="554"/>
      <c r="C7" s="555"/>
      <c r="D7" s="556"/>
      <c r="E7" s="652"/>
      <c r="F7" s="653"/>
      <c r="G7" s="654"/>
      <c r="H7" s="560"/>
      <c r="I7" s="560"/>
      <c r="J7" s="560"/>
      <c r="K7" s="567"/>
      <c r="L7" s="654"/>
      <c r="M7" s="560"/>
      <c r="N7" s="560"/>
      <c r="O7" s="560"/>
      <c r="P7" s="562"/>
      <c r="Q7" s="652"/>
      <c r="R7" s="655"/>
      <c r="S7" s="655"/>
      <c r="T7" s="655"/>
      <c r="U7" s="562"/>
    </row>
    <row r="8" spans="1:21" s="13" customFormat="1" ht="18.75" customHeight="1" x14ac:dyDescent="0.25">
      <c r="A8" s="547" t="s">
        <v>300</v>
      </c>
      <c r="B8" s="554"/>
      <c r="C8" s="555"/>
      <c r="D8" s="556"/>
      <c r="E8" s="652"/>
      <c r="F8" s="653"/>
      <c r="G8" s="654">
        <v>15000</v>
      </c>
      <c r="H8" s="560"/>
      <c r="I8" s="560"/>
      <c r="J8" s="560"/>
      <c r="K8" s="567"/>
      <c r="L8" s="654"/>
      <c r="M8" s="560"/>
      <c r="N8" s="560"/>
      <c r="O8" s="560"/>
      <c r="P8" s="562"/>
      <c r="Q8" s="652"/>
      <c r="R8" s="655"/>
      <c r="S8" s="655"/>
      <c r="T8" s="655"/>
      <c r="U8" s="562"/>
    </row>
    <row r="9" spans="1:21" s="23" customFormat="1" ht="16.5" thickBot="1" x14ac:dyDescent="0.3">
      <c r="A9" s="548"/>
      <c r="B9" s="447"/>
      <c r="C9" s="448"/>
      <c r="D9" s="449"/>
      <c r="E9" s="550"/>
      <c r="F9" s="450"/>
      <c r="G9" s="568"/>
      <c r="H9" s="451"/>
      <c r="I9" s="451"/>
      <c r="J9" s="451"/>
      <c r="K9" s="569"/>
      <c r="L9" s="568"/>
      <c r="M9" s="451"/>
      <c r="N9" s="451"/>
      <c r="O9" s="451"/>
      <c r="P9" s="452"/>
      <c r="Q9" s="550"/>
      <c r="R9" s="451"/>
      <c r="S9" s="451"/>
      <c r="T9" s="451"/>
      <c r="U9" s="452"/>
    </row>
    <row r="10" spans="1:21" s="19" customFormat="1" ht="17.25" thickTop="1" thickBot="1" x14ac:dyDescent="0.3">
      <c r="A10" s="71" t="s">
        <v>280</v>
      </c>
      <c r="B10" s="464"/>
      <c r="C10" s="464"/>
      <c r="D10" s="464"/>
      <c r="E10" s="551"/>
      <c r="F10" s="387">
        <v>0</v>
      </c>
      <c r="G10" s="465">
        <v>-50000</v>
      </c>
      <c r="H10" s="465">
        <v>-25000</v>
      </c>
      <c r="I10" s="465">
        <v>0</v>
      </c>
      <c r="J10" s="388">
        <v>0</v>
      </c>
      <c r="K10" s="393">
        <v>0</v>
      </c>
      <c r="L10" s="465">
        <v>0</v>
      </c>
      <c r="M10" s="465">
        <v>0</v>
      </c>
      <c r="N10" s="465">
        <v>0</v>
      </c>
      <c r="O10" s="465">
        <v>0</v>
      </c>
      <c r="P10" s="542">
        <v>0</v>
      </c>
      <c r="Q10" s="392">
        <v>0</v>
      </c>
      <c r="R10" s="465">
        <v>0</v>
      </c>
      <c r="S10" s="465">
        <v>0</v>
      </c>
      <c r="T10" s="465">
        <v>0</v>
      </c>
      <c r="U10" s="542">
        <v>0</v>
      </c>
    </row>
    <row r="11" spans="1:21" s="403" customFormat="1" ht="16.5" thickTop="1" x14ac:dyDescent="0.25">
      <c r="A11" s="466"/>
      <c r="B11" s="467"/>
      <c r="C11" s="468"/>
      <c r="D11" s="469"/>
      <c r="E11" s="552"/>
      <c r="F11" s="549"/>
      <c r="G11" s="570"/>
      <c r="H11" s="399"/>
      <c r="I11" s="399"/>
      <c r="J11" s="399"/>
      <c r="K11" s="571"/>
      <c r="L11" s="662"/>
      <c r="M11" s="401"/>
      <c r="N11" s="401"/>
      <c r="O11" s="401"/>
      <c r="P11" s="402"/>
      <c r="Q11" s="564"/>
      <c r="R11" s="401"/>
      <c r="S11" s="401"/>
      <c r="T11" s="401"/>
      <c r="U11" s="402"/>
    </row>
    <row r="12" spans="1:21" s="20" customFormat="1" x14ac:dyDescent="0.25">
      <c r="A12" s="471" t="s">
        <v>73</v>
      </c>
      <c r="B12" s="131"/>
      <c r="C12" s="131"/>
      <c r="D12" s="131"/>
      <c r="E12" s="24"/>
      <c r="F12" s="22">
        <f t="shared" ref="F12:U12" si="0">SUM(F2:F11)</f>
        <v>0</v>
      </c>
      <c r="G12" s="108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29">
        <f t="shared" si="0"/>
        <v>0</v>
      </c>
      <c r="L12" s="108">
        <f t="shared" si="0"/>
        <v>0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27">
        <f t="shared" si="0"/>
        <v>0</v>
      </c>
      <c r="Q12" s="24">
        <f t="shared" si="0"/>
        <v>0</v>
      </c>
      <c r="R12" s="15">
        <f t="shared" si="0"/>
        <v>0</v>
      </c>
      <c r="S12" s="15">
        <f t="shared" si="0"/>
        <v>0</v>
      </c>
      <c r="T12" s="15">
        <f t="shared" si="0"/>
        <v>0</v>
      </c>
      <c r="U12" s="27">
        <f t="shared" si="0"/>
        <v>0</v>
      </c>
    </row>
    <row r="13" spans="1:21" s="19" customFormat="1" x14ac:dyDescent="0.25">
      <c r="A13" s="25" t="s">
        <v>42</v>
      </c>
      <c r="B13" s="472"/>
      <c r="C13" s="472"/>
      <c r="D13" s="472"/>
      <c r="E13" s="408"/>
      <c r="F13" s="22">
        <f t="shared" ref="F13:G13" si="1">-F12</f>
        <v>0</v>
      </c>
      <c r="G13" s="108">
        <f t="shared" si="1"/>
        <v>0</v>
      </c>
      <c r="H13" s="15">
        <f>-H12</f>
        <v>0</v>
      </c>
      <c r="I13" s="15">
        <f t="shared" ref="I13:U13" si="2">-I12</f>
        <v>0</v>
      </c>
      <c r="J13" s="15">
        <f t="shared" si="2"/>
        <v>0</v>
      </c>
      <c r="K13" s="129">
        <f t="shared" si="2"/>
        <v>0</v>
      </c>
      <c r="L13" s="108">
        <f t="shared" si="2"/>
        <v>0</v>
      </c>
      <c r="M13" s="15">
        <f t="shared" si="2"/>
        <v>0</v>
      </c>
      <c r="N13" s="15">
        <f t="shared" si="2"/>
        <v>0</v>
      </c>
      <c r="O13" s="15">
        <f t="shared" si="2"/>
        <v>0</v>
      </c>
      <c r="P13" s="27">
        <f t="shared" si="2"/>
        <v>0</v>
      </c>
      <c r="Q13" s="24">
        <f t="shared" si="2"/>
        <v>0</v>
      </c>
      <c r="R13" s="15">
        <f t="shared" si="2"/>
        <v>0</v>
      </c>
      <c r="S13" s="15">
        <f t="shared" si="2"/>
        <v>0</v>
      </c>
      <c r="T13" s="15">
        <f t="shared" si="2"/>
        <v>0</v>
      </c>
      <c r="U13" s="27">
        <f t="shared" si="2"/>
        <v>0</v>
      </c>
    </row>
    <row r="14" spans="1:21" s="19" customFormat="1" x14ac:dyDescent="0.25">
      <c r="A14" s="473" t="s">
        <v>40</v>
      </c>
      <c r="B14" s="474"/>
      <c r="C14" s="474"/>
      <c r="D14" s="474"/>
      <c r="E14" s="410"/>
      <c r="F14" s="89">
        <f t="shared" ref="F14:U14" si="3">SUM(F12:F13)</f>
        <v>0</v>
      </c>
      <c r="G14" s="572">
        <f t="shared" si="3"/>
        <v>0</v>
      </c>
      <c r="H14" s="60">
        <f t="shared" si="3"/>
        <v>0</v>
      </c>
      <c r="I14" s="60">
        <f t="shared" si="3"/>
        <v>0</v>
      </c>
      <c r="J14" s="60">
        <f t="shared" si="3"/>
        <v>0</v>
      </c>
      <c r="K14" s="534">
        <f t="shared" si="3"/>
        <v>0</v>
      </c>
      <c r="L14" s="572">
        <f t="shared" si="3"/>
        <v>0</v>
      </c>
      <c r="M14" s="60">
        <f t="shared" si="3"/>
        <v>0</v>
      </c>
      <c r="N14" s="60">
        <f t="shared" si="3"/>
        <v>0</v>
      </c>
      <c r="O14" s="60">
        <f t="shared" si="3"/>
        <v>0</v>
      </c>
      <c r="P14" s="62">
        <f t="shared" si="3"/>
        <v>0</v>
      </c>
      <c r="Q14" s="565">
        <f t="shared" si="3"/>
        <v>0</v>
      </c>
      <c r="R14" s="60">
        <f t="shared" si="3"/>
        <v>0</v>
      </c>
      <c r="S14" s="60">
        <f t="shared" si="3"/>
        <v>0</v>
      </c>
      <c r="T14" s="60">
        <f t="shared" si="3"/>
        <v>0</v>
      </c>
      <c r="U14" s="62">
        <f t="shared" si="3"/>
        <v>0</v>
      </c>
    </row>
    <row r="15" spans="1:21" s="19" customFormat="1" ht="16.5" thickBot="1" x14ac:dyDescent="0.3">
      <c r="A15" s="177" t="s">
        <v>279</v>
      </c>
      <c r="B15" s="699"/>
      <c r="C15" s="699"/>
      <c r="D15" s="699"/>
      <c r="E15" s="413"/>
      <c r="F15" s="700">
        <v>-12000</v>
      </c>
      <c r="G15" s="701">
        <v>-12000</v>
      </c>
      <c r="H15" s="702">
        <v>-12000</v>
      </c>
      <c r="I15" s="702">
        <v>-12000</v>
      </c>
      <c r="J15" s="702">
        <v>-12000</v>
      </c>
      <c r="K15" s="703">
        <v>-12000</v>
      </c>
      <c r="L15" s="701">
        <v>-12000</v>
      </c>
      <c r="M15" s="702">
        <v>-12000</v>
      </c>
      <c r="N15" s="702">
        <v>-12000</v>
      </c>
      <c r="O15" s="702">
        <v>-12000</v>
      </c>
      <c r="P15" s="704">
        <v>-12000</v>
      </c>
      <c r="Q15" s="705">
        <v>-12000</v>
      </c>
      <c r="R15" s="702">
        <v>-12000</v>
      </c>
      <c r="S15" s="702">
        <v>-12000</v>
      </c>
      <c r="T15" s="702">
        <v>-12000</v>
      </c>
      <c r="U15" s="704">
        <v>-12000</v>
      </c>
    </row>
    <row r="16" spans="1:21" s="20" customFormat="1" ht="17.25" thickTop="1" thickBot="1" x14ac:dyDescent="0.3">
      <c r="A16" s="86" t="s">
        <v>39</v>
      </c>
      <c r="B16" s="698"/>
      <c r="C16" s="698"/>
      <c r="D16" s="132"/>
      <c r="E16" s="80"/>
      <c r="F16" s="103">
        <f>SUM(F12:F15)</f>
        <v>-12000</v>
      </c>
      <c r="G16" s="90">
        <f>SUM(G12:G15)</f>
        <v>-12000</v>
      </c>
      <c r="H16" s="78">
        <f t="shared" ref="H16:U16" si="4">SUM(H12:H15)</f>
        <v>-12000</v>
      </c>
      <c r="I16" s="78">
        <f t="shared" si="4"/>
        <v>-12000</v>
      </c>
      <c r="J16" s="78">
        <f t="shared" si="4"/>
        <v>-12000</v>
      </c>
      <c r="K16" s="103">
        <f t="shared" si="4"/>
        <v>-12000</v>
      </c>
      <c r="L16" s="90">
        <f t="shared" si="4"/>
        <v>-12000</v>
      </c>
      <c r="M16" s="78">
        <f t="shared" si="4"/>
        <v>-12000</v>
      </c>
      <c r="N16" s="78">
        <f t="shared" si="4"/>
        <v>-12000</v>
      </c>
      <c r="O16" s="78">
        <f t="shared" si="4"/>
        <v>-12000</v>
      </c>
      <c r="P16" s="79">
        <f t="shared" si="4"/>
        <v>-12000</v>
      </c>
      <c r="Q16" s="80">
        <f t="shared" si="4"/>
        <v>-12000</v>
      </c>
      <c r="R16" s="78">
        <f t="shared" si="4"/>
        <v>-12000</v>
      </c>
      <c r="S16" s="78">
        <f t="shared" si="4"/>
        <v>-12000</v>
      </c>
      <c r="T16" s="78">
        <f t="shared" si="4"/>
        <v>-12000</v>
      </c>
      <c r="U16" s="79">
        <f t="shared" si="4"/>
        <v>-12000</v>
      </c>
    </row>
    <row r="17" spans="1:21" s="19" customFormat="1" ht="17.25" thickTop="1" thickBot="1" x14ac:dyDescent="0.3">
      <c r="A17" s="479"/>
      <c r="E17" s="553"/>
      <c r="F17" s="107"/>
      <c r="G17" s="431"/>
      <c r="H17" s="50"/>
      <c r="I17" s="51"/>
      <c r="J17" s="51"/>
      <c r="K17" s="573"/>
      <c r="L17" s="100"/>
      <c r="M17" s="51"/>
      <c r="N17" s="51"/>
      <c r="O17" s="51"/>
      <c r="P17" s="85"/>
      <c r="Q17" s="52"/>
      <c r="R17" s="51"/>
      <c r="S17" s="51"/>
      <c r="T17" s="51"/>
      <c r="U17" s="85"/>
    </row>
    <row r="18" spans="1:21" s="20" customFormat="1" ht="17.25" thickTop="1" thickBot="1" x14ac:dyDescent="0.3">
      <c r="A18" s="223" t="s">
        <v>246</v>
      </c>
      <c r="B18" s="204"/>
      <c r="C18" s="204"/>
      <c r="D18" s="204"/>
      <c r="E18" s="204">
        <v>55233.79</v>
      </c>
      <c r="F18" s="203">
        <f>SUM(E18+F10-F15)</f>
        <v>67233.790000000008</v>
      </c>
      <c r="G18" s="433">
        <f t="shared" ref="G18:U18" si="5">SUM(F18+G10-G15)</f>
        <v>29233.790000000008</v>
      </c>
      <c r="H18" s="203">
        <f t="shared" si="5"/>
        <v>16233.790000000008</v>
      </c>
      <c r="I18" s="203">
        <f t="shared" si="5"/>
        <v>28233.790000000008</v>
      </c>
      <c r="J18" s="204">
        <f t="shared" si="5"/>
        <v>40233.790000000008</v>
      </c>
      <c r="K18" s="697">
        <f t="shared" si="5"/>
        <v>52233.790000000008</v>
      </c>
      <c r="L18" s="433">
        <f t="shared" si="5"/>
        <v>64233.790000000008</v>
      </c>
      <c r="M18" s="203">
        <f t="shared" si="5"/>
        <v>76233.790000000008</v>
      </c>
      <c r="N18" s="203">
        <f t="shared" si="5"/>
        <v>88233.790000000008</v>
      </c>
      <c r="O18" s="203">
        <f t="shared" si="5"/>
        <v>100233.79000000001</v>
      </c>
      <c r="P18" s="276">
        <f t="shared" si="5"/>
        <v>112233.79000000001</v>
      </c>
      <c r="Q18" s="314">
        <f t="shared" si="5"/>
        <v>124233.79000000001</v>
      </c>
      <c r="R18" s="203">
        <f t="shared" si="5"/>
        <v>136233.79</v>
      </c>
      <c r="S18" s="203">
        <f t="shared" si="5"/>
        <v>148233.79</v>
      </c>
      <c r="T18" s="203">
        <f t="shared" si="5"/>
        <v>160233.79</v>
      </c>
      <c r="U18" s="276">
        <f t="shared" si="5"/>
        <v>172233.79</v>
      </c>
    </row>
    <row r="19" spans="1:21" ht="16.5" thickTop="1" x14ac:dyDescent="0.25"/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sheetPr>
    <pageSetUpPr fitToPage="1"/>
  </sheetPr>
  <dimension ref="A1:V32"/>
  <sheetViews>
    <sheetView workbookViewId="0">
      <selection activeCell="H20" sqref="H20"/>
    </sheetView>
  </sheetViews>
  <sheetFormatPr defaultRowHeight="15.75" x14ac:dyDescent="0.25"/>
  <cols>
    <col min="1" max="1" width="45" style="19" customWidth="1"/>
    <col min="2" max="2" width="15.5703125" style="272" customWidth="1"/>
    <col min="3" max="3" width="11.42578125" style="19" customWidth="1"/>
    <col min="4" max="4" width="21.140625" style="272" customWidth="1"/>
    <col min="5" max="5" width="14.140625" style="19" customWidth="1"/>
    <col min="6" max="6" width="15.28515625" style="19" customWidth="1"/>
    <col min="7" max="9" width="11.7109375" style="19" customWidth="1"/>
    <col min="10" max="10" width="16.42578125" style="19" customWidth="1"/>
    <col min="11" max="11" width="14.5703125" style="19" customWidth="1"/>
    <col min="12" max="12" width="13.85546875" style="19" customWidth="1"/>
    <col min="13" max="14" width="12.140625" style="19" bestFit="1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" customFormat="1" ht="48.75" thickTop="1" thickBot="1" x14ac:dyDescent="0.3">
      <c r="A1" s="232" t="s">
        <v>306</v>
      </c>
      <c r="B1" s="233" t="s">
        <v>1</v>
      </c>
      <c r="C1" s="233" t="s">
        <v>4</v>
      </c>
      <c r="D1" s="233" t="s">
        <v>269</v>
      </c>
      <c r="E1" s="233" t="s">
        <v>151</v>
      </c>
      <c r="F1" s="498" t="s">
        <v>7</v>
      </c>
      <c r="G1" s="230" t="s">
        <v>8</v>
      </c>
      <c r="H1" s="514" t="s">
        <v>9</v>
      </c>
      <c r="I1" s="515" t="s">
        <v>10</v>
      </c>
      <c r="J1" s="498" t="s">
        <v>11</v>
      </c>
      <c r="K1" s="230" t="s">
        <v>12</v>
      </c>
      <c r="L1" s="516" t="s">
        <v>13</v>
      </c>
      <c r="M1" s="114" t="s">
        <v>14</v>
      </c>
      <c r="N1" s="228" t="s">
        <v>15</v>
      </c>
      <c r="O1" s="228" t="s">
        <v>16</v>
      </c>
      <c r="P1" s="133" t="s">
        <v>66</v>
      </c>
      <c r="Q1" s="230" t="s">
        <v>17</v>
      </c>
      <c r="R1" s="407" t="s">
        <v>18</v>
      </c>
      <c r="S1" s="228" t="s">
        <v>67</v>
      </c>
      <c r="T1" s="478" t="s">
        <v>19</v>
      </c>
      <c r="U1" s="517" t="s">
        <v>174</v>
      </c>
      <c r="V1" s="518" t="s">
        <v>175</v>
      </c>
    </row>
    <row r="2" spans="1:22" s="2" customFormat="1" ht="16.5" thickTop="1" x14ac:dyDescent="0.25">
      <c r="A2" s="37"/>
      <c r="B2" s="38"/>
      <c r="C2" s="40"/>
      <c r="D2" s="40"/>
      <c r="E2" s="42"/>
      <c r="F2" s="42"/>
      <c r="G2" s="543"/>
      <c r="H2" s="540"/>
      <c r="I2" s="585"/>
      <c r="J2" s="585"/>
      <c r="K2" s="123"/>
      <c r="L2" s="546"/>
      <c r="M2" s="576"/>
      <c r="N2" s="43"/>
      <c r="O2" s="134"/>
      <c r="P2" s="123"/>
      <c r="Q2" s="135"/>
      <c r="R2" s="679"/>
      <c r="S2" s="134"/>
      <c r="T2" s="221"/>
      <c r="U2" s="220"/>
      <c r="V2" s="519"/>
    </row>
    <row r="3" spans="1:22" x14ac:dyDescent="0.25">
      <c r="A3" s="25" t="s">
        <v>227</v>
      </c>
      <c r="B3" s="236" t="s">
        <v>228</v>
      </c>
      <c r="C3" s="18">
        <v>325000</v>
      </c>
      <c r="D3" s="236" t="s">
        <v>83</v>
      </c>
      <c r="E3" s="15"/>
      <c r="F3" s="22"/>
      <c r="G3" s="27">
        <v>80000</v>
      </c>
      <c r="H3" s="471">
        <v>80000</v>
      </c>
      <c r="I3" s="11">
        <v>80000</v>
      </c>
      <c r="J3" s="15">
        <v>80000</v>
      </c>
      <c r="K3" s="105"/>
      <c r="L3" s="105"/>
      <c r="M3" s="26"/>
      <c r="N3" s="30"/>
      <c r="O3" s="11"/>
      <c r="P3" s="105"/>
      <c r="Q3" s="28"/>
      <c r="R3" s="30"/>
      <c r="S3" s="11"/>
      <c r="T3" s="105"/>
      <c r="U3" s="11"/>
      <c r="V3" s="127"/>
    </row>
    <row r="4" spans="1:22" x14ac:dyDescent="0.25">
      <c r="A4" s="25"/>
      <c r="B4" s="236"/>
      <c r="C4" s="18"/>
      <c r="D4" s="236"/>
      <c r="E4" s="15"/>
      <c r="F4" s="22"/>
      <c r="G4" s="27"/>
      <c r="H4" s="471"/>
      <c r="I4" s="11"/>
      <c r="J4" s="15"/>
      <c r="K4" s="105"/>
      <c r="L4" s="105"/>
      <c r="M4" s="26"/>
      <c r="N4" s="30"/>
      <c r="O4" s="11"/>
      <c r="P4" s="105"/>
      <c r="Q4" s="28"/>
      <c r="R4" s="30"/>
      <c r="S4" s="11"/>
      <c r="T4" s="105"/>
      <c r="U4" s="11"/>
      <c r="V4" s="127"/>
    </row>
    <row r="5" spans="1:22" x14ac:dyDescent="0.25">
      <c r="A5" s="25" t="s">
        <v>229</v>
      </c>
      <c r="B5" s="236" t="s">
        <v>230</v>
      </c>
      <c r="C5" s="18">
        <v>332200</v>
      </c>
      <c r="D5" s="236" t="s">
        <v>83</v>
      </c>
      <c r="E5" s="15"/>
      <c r="F5" s="22"/>
      <c r="G5" s="27">
        <v>84836.33</v>
      </c>
      <c r="H5" s="471">
        <v>84836.33</v>
      </c>
      <c r="I5" s="11">
        <v>84836.33</v>
      </c>
      <c r="J5" s="15"/>
      <c r="K5" s="105"/>
      <c r="L5" s="105"/>
      <c r="M5" s="26"/>
      <c r="N5" s="30"/>
      <c r="O5" s="11"/>
      <c r="P5" s="105"/>
      <c r="Q5" s="28"/>
      <c r="R5" s="30"/>
      <c r="S5" s="11"/>
      <c r="T5" s="105"/>
      <c r="U5" s="11"/>
      <c r="V5" s="127"/>
    </row>
    <row r="6" spans="1:22" x14ac:dyDescent="0.25">
      <c r="A6" s="25"/>
      <c r="B6" s="236"/>
      <c r="C6" s="18"/>
      <c r="D6" s="236"/>
      <c r="E6" s="15"/>
      <c r="F6" s="22"/>
      <c r="G6" s="27"/>
      <c r="H6" s="471"/>
      <c r="I6" s="11"/>
      <c r="J6" s="15"/>
      <c r="K6" s="105"/>
      <c r="L6" s="105"/>
      <c r="M6" s="26"/>
      <c r="N6" s="30"/>
      <c r="O6" s="11"/>
      <c r="P6" s="105"/>
      <c r="Q6" s="28"/>
      <c r="R6" s="30"/>
      <c r="S6" s="11"/>
      <c r="T6" s="105"/>
      <c r="U6" s="11"/>
      <c r="V6" s="127"/>
    </row>
    <row r="7" spans="1:22" ht="16.5" thickBot="1" x14ac:dyDescent="0.3">
      <c r="A7" s="473"/>
      <c r="B7" s="273"/>
      <c r="C7" s="59"/>
      <c r="D7" s="273"/>
      <c r="E7" s="60"/>
      <c r="F7" s="89"/>
      <c r="G7" s="62"/>
      <c r="H7" s="578"/>
      <c r="I7" s="61"/>
      <c r="J7" s="60"/>
      <c r="K7" s="520"/>
      <c r="L7" s="520"/>
      <c r="M7" s="88"/>
      <c r="N7" s="490"/>
      <c r="O7" s="61"/>
      <c r="P7" s="520"/>
      <c r="Q7" s="463"/>
      <c r="R7" s="490"/>
      <c r="S7" s="61"/>
      <c r="T7" s="520"/>
      <c r="U7" s="61"/>
      <c r="V7" s="521"/>
    </row>
    <row r="8" spans="1:22" ht="16.5" thickTop="1" x14ac:dyDescent="0.25">
      <c r="A8" s="239" t="s">
        <v>38</v>
      </c>
      <c r="B8" s="240"/>
      <c r="C8" s="63"/>
      <c r="D8" s="240"/>
      <c r="E8" s="64"/>
      <c r="F8" s="118"/>
      <c r="G8" s="137"/>
      <c r="H8" s="579"/>
      <c r="I8" s="65"/>
      <c r="J8" s="64"/>
      <c r="K8" s="124"/>
      <c r="L8" s="124"/>
      <c r="M8" s="121"/>
      <c r="N8" s="66"/>
      <c r="O8" s="65"/>
      <c r="P8" s="124"/>
      <c r="Q8" s="138"/>
      <c r="R8" s="66"/>
      <c r="S8" s="65"/>
      <c r="T8" s="124"/>
      <c r="U8" s="65"/>
      <c r="V8" s="241"/>
    </row>
    <row r="9" spans="1:22" ht="16.5" thickBot="1" x14ac:dyDescent="0.3">
      <c r="A9" s="473" t="s">
        <v>220</v>
      </c>
      <c r="B9" s="273"/>
      <c r="C9" s="59"/>
      <c r="D9" s="273"/>
      <c r="E9" s="60"/>
      <c r="F9" s="89"/>
      <c r="G9" s="62"/>
      <c r="H9" s="578"/>
      <c r="I9" s="61"/>
      <c r="J9" s="60"/>
      <c r="K9" s="520"/>
      <c r="L9" s="520"/>
      <c r="M9" s="88"/>
      <c r="N9" s="490"/>
      <c r="O9" s="61"/>
      <c r="P9" s="520"/>
      <c r="Q9" s="463"/>
      <c r="R9" s="490"/>
      <c r="S9" s="61"/>
      <c r="T9" s="520"/>
      <c r="U9" s="61"/>
      <c r="V9" s="521"/>
    </row>
    <row r="10" spans="1:22" ht="16.5" thickTop="1" x14ac:dyDescent="0.25">
      <c r="A10" s="522" t="s">
        <v>231</v>
      </c>
      <c r="B10" s="523"/>
      <c r="C10" s="524"/>
      <c r="D10" s="523"/>
      <c r="E10" s="525"/>
      <c r="F10" s="526"/>
      <c r="G10" s="544">
        <v>-64000</v>
      </c>
      <c r="H10" s="580">
        <v>-64000</v>
      </c>
      <c r="I10" s="527">
        <v>-64000</v>
      </c>
      <c r="J10" s="525">
        <v>-64000</v>
      </c>
      <c r="K10" s="528"/>
      <c r="L10" s="528"/>
      <c r="M10" s="541"/>
      <c r="N10" s="538"/>
      <c r="O10" s="527"/>
      <c r="P10" s="528"/>
      <c r="Q10" s="680"/>
      <c r="R10" s="538"/>
      <c r="S10" s="527"/>
      <c r="T10" s="528"/>
      <c r="U10" s="527"/>
      <c r="V10" s="529"/>
    </row>
    <row r="11" spans="1:22" ht="16.5" thickBot="1" x14ac:dyDescent="0.3">
      <c r="A11" s="149" t="s">
        <v>293</v>
      </c>
      <c r="B11" s="531"/>
      <c r="C11" s="68"/>
      <c r="D11" s="531"/>
      <c r="E11" s="69"/>
      <c r="F11" s="485"/>
      <c r="G11" s="536">
        <v>-84836</v>
      </c>
      <c r="H11" s="581">
        <v>-84836</v>
      </c>
      <c r="I11" s="70">
        <v>-84836</v>
      </c>
      <c r="J11" s="69"/>
      <c r="K11" s="532"/>
      <c r="L11" s="532"/>
      <c r="M11" s="122"/>
      <c r="N11" s="539"/>
      <c r="O11" s="70"/>
      <c r="P11" s="532"/>
      <c r="Q11" s="496"/>
      <c r="R11" s="539"/>
      <c r="S11" s="70"/>
      <c r="T11" s="532"/>
      <c r="U11" s="70"/>
      <c r="V11" s="533"/>
    </row>
    <row r="12" spans="1:22" ht="17.25" thickTop="1" thickBot="1" x14ac:dyDescent="0.3">
      <c r="A12" s="242" t="s">
        <v>233</v>
      </c>
      <c r="B12" s="243"/>
      <c r="C12" s="244"/>
      <c r="D12" s="243"/>
      <c r="E12" s="126"/>
      <c r="F12" s="125"/>
      <c r="G12" s="98">
        <v>-16000</v>
      </c>
      <c r="H12" s="98">
        <v>-16000</v>
      </c>
      <c r="I12" s="98">
        <v>-16000</v>
      </c>
      <c r="J12" s="98">
        <v>-16000</v>
      </c>
      <c r="K12" s="245"/>
      <c r="L12" s="245"/>
      <c r="M12" s="404"/>
      <c r="N12" s="113"/>
      <c r="O12" s="109"/>
      <c r="P12" s="245"/>
      <c r="Q12" s="110"/>
      <c r="R12" s="113"/>
      <c r="S12" s="109"/>
      <c r="T12" s="532"/>
      <c r="U12" s="70"/>
      <c r="V12" s="533"/>
    </row>
    <row r="13" spans="1:22" s="2" customFormat="1" ht="16.5" thickTop="1" x14ac:dyDescent="0.25">
      <c r="A13" s="93"/>
      <c r="B13" s="9"/>
      <c r="C13" s="3"/>
      <c r="D13" s="3"/>
      <c r="E13" s="5"/>
      <c r="F13" s="116"/>
      <c r="G13" s="363"/>
      <c r="H13" s="583"/>
      <c r="I13" s="5"/>
      <c r="J13" s="5"/>
      <c r="K13" s="116"/>
      <c r="L13" s="116"/>
      <c r="M13" s="120"/>
      <c r="N13" s="29"/>
      <c r="O13" s="1"/>
      <c r="P13" s="116"/>
      <c r="Q13" s="136"/>
      <c r="R13" s="29"/>
      <c r="S13" s="1"/>
      <c r="T13" s="123"/>
      <c r="U13" s="134"/>
      <c r="V13" s="260"/>
    </row>
    <row r="14" spans="1:22" s="20" customFormat="1" x14ac:dyDescent="0.25">
      <c r="A14" s="26" t="s">
        <v>73</v>
      </c>
      <c r="B14" s="261"/>
      <c r="C14" s="15"/>
      <c r="D14" s="333"/>
      <c r="E14" s="22"/>
      <c r="F14" s="22">
        <f>SUM(F3:F13)</f>
        <v>0</v>
      </c>
      <c r="G14" s="27">
        <f>SUM(G3:G13)</f>
        <v>0.33000000001629815</v>
      </c>
      <c r="H14" s="303">
        <f>SUM(H3:H13)</f>
        <v>0.33000000001629815</v>
      </c>
      <c r="I14" s="15">
        <f>SUM(I3:I13)</f>
        <v>0.33000000001629815</v>
      </c>
      <c r="J14" s="15">
        <f>SUM(J3:J13)</f>
        <v>0</v>
      </c>
      <c r="K14" s="22"/>
      <c r="L14" s="22"/>
      <c r="M14" s="108"/>
      <c r="N14" s="24"/>
      <c r="O14" s="15"/>
      <c r="P14" s="15"/>
      <c r="Q14" s="27"/>
      <c r="R14" s="24"/>
      <c r="S14" s="15"/>
      <c r="T14" s="15"/>
      <c r="U14" s="15"/>
      <c r="V14" s="27"/>
    </row>
    <row r="15" spans="1:22" x14ac:dyDescent="0.25">
      <c r="A15" s="25" t="s">
        <v>37</v>
      </c>
      <c r="B15" s="236"/>
      <c r="C15" s="18"/>
      <c r="D15" s="236"/>
      <c r="E15" s="18"/>
      <c r="F15" s="22">
        <v>0</v>
      </c>
      <c r="G15" s="27">
        <v>0</v>
      </c>
      <c r="H15" s="303">
        <v>0</v>
      </c>
      <c r="I15" s="15">
        <v>0</v>
      </c>
      <c r="J15" s="15">
        <v>0</v>
      </c>
      <c r="K15" s="22"/>
      <c r="L15" s="22"/>
      <c r="M15" s="108"/>
      <c r="N15" s="24"/>
      <c r="O15" s="15"/>
      <c r="P15" s="15"/>
      <c r="Q15" s="27"/>
      <c r="R15" s="24"/>
      <c r="S15" s="15"/>
      <c r="T15" s="15"/>
      <c r="U15" s="15"/>
      <c r="V15" s="27"/>
    </row>
    <row r="16" spans="1:22" x14ac:dyDescent="0.25">
      <c r="A16" s="25" t="s">
        <v>42</v>
      </c>
      <c r="B16" s="236"/>
      <c r="C16" s="18"/>
      <c r="D16" s="236"/>
      <c r="E16" s="18"/>
      <c r="F16" s="22">
        <f>-SUM(F3:F13)</f>
        <v>0</v>
      </c>
      <c r="G16" s="27">
        <f>-SUM(G3:G13)</f>
        <v>-0.33000000001629815</v>
      </c>
      <c r="H16" s="303">
        <f>-SUM(H3:H13)</f>
        <v>-0.33000000001629815</v>
      </c>
      <c r="I16" s="15">
        <f>-SUM(I3:I13)</f>
        <v>-0.33000000001629815</v>
      </c>
      <c r="J16" s="15">
        <f>-SUM(J3:J13)</f>
        <v>0</v>
      </c>
      <c r="K16" s="22"/>
      <c r="L16" s="22"/>
      <c r="M16" s="108"/>
      <c r="N16" s="24"/>
      <c r="O16" s="15"/>
      <c r="P16" s="22"/>
      <c r="Q16" s="27"/>
      <c r="R16" s="24"/>
      <c r="S16" s="15"/>
      <c r="T16" s="22"/>
      <c r="U16" s="15"/>
      <c r="V16" s="129"/>
    </row>
    <row r="17" spans="1:22" ht="16.5" thickBot="1" x14ac:dyDescent="0.3">
      <c r="A17" s="479" t="s">
        <v>234</v>
      </c>
      <c r="B17" s="273"/>
      <c r="C17" s="59"/>
      <c r="D17" s="273"/>
      <c r="E17" s="59"/>
      <c r="F17" s="89">
        <v>-30000</v>
      </c>
      <c r="G17" s="62">
        <v>-25000</v>
      </c>
      <c r="H17" s="475">
        <v>0</v>
      </c>
      <c r="I17" s="60">
        <v>0</v>
      </c>
      <c r="J17" s="60">
        <v>0</v>
      </c>
      <c r="K17" s="89"/>
      <c r="L17" s="89"/>
      <c r="M17" s="572"/>
      <c r="N17" s="545"/>
      <c r="O17" s="126"/>
      <c r="P17" s="126"/>
      <c r="Q17" s="534"/>
      <c r="R17" s="476"/>
      <c r="S17" s="126"/>
      <c r="T17" s="126"/>
      <c r="U17" s="126"/>
      <c r="V17" s="534"/>
    </row>
    <row r="18" spans="1:22" s="20" customFormat="1" ht="17.25" thickTop="1" thickBot="1" x14ac:dyDescent="0.3">
      <c r="A18" s="477" t="s">
        <v>39</v>
      </c>
      <c r="B18" s="228"/>
      <c r="C18" s="139"/>
      <c r="D18" s="535"/>
      <c r="E18" s="139"/>
      <c r="F18" s="387">
        <f>SUM(F15:F17)</f>
        <v>-30000</v>
      </c>
      <c r="G18" s="140">
        <f t="shared" ref="G18:V18" si="0">SUM(G15:G17)</f>
        <v>-25000.330000000016</v>
      </c>
      <c r="H18" s="465">
        <f t="shared" si="0"/>
        <v>-0.33000000001629815</v>
      </c>
      <c r="I18" s="139">
        <f t="shared" si="0"/>
        <v>-0.33000000001629815</v>
      </c>
      <c r="J18" s="139">
        <f t="shared" si="0"/>
        <v>0</v>
      </c>
      <c r="K18" s="387">
        <f t="shared" si="0"/>
        <v>0</v>
      </c>
      <c r="L18" s="387">
        <f t="shared" si="0"/>
        <v>0</v>
      </c>
      <c r="M18" s="388">
        <f t="shared" si="0"/>
        <v>0</v>
      </c>
      <c r="N18" s="389">
        <f t="shared" si="0"/>
        <v>0</v>
      </c>
      <c r="O18" s="139">
        <f t="shared" si="0"/>
        <v>0</v>
      </c>
      <c r="P18" s="139">
        <f t="shared" si="0"/>
        <v>0</v>
      </c>
      <c r="Q18" s="140">
        <f t="shared" si="0"/>
        <v>0</v>
      </c>
      <c r="R18" s="389">
        <f t="shared" si="0"/>
        <v>0</v>
      </c>
      <c r="S18" s="139">
        <f t="shared" si="0"/>
        <v>0</v>
      </c>
      <c r="T18" s="139">
        <f t="shared" si="0"/>
        <v>0</v>
      </c>
      <c r="U18" s="139">
        <f t="shared" si="0"/>
        <v>0</v>
      </c>
      <c r="V18" s="140">
        <f t="shared" si="0"/>
        <v>0</v>
      </c>
    </row>
    <row r="19" spans="1:22" ht="17.25" thickTop="1" thickBot="1" x14ac:dyDescent="0.3">
      <c r="A19" s="479"/>
      <c r="B19" s="274"/>
      <c r="C19" s="82"/>
      <c r="D19" s="274"/>
      <c r="E19" s="82"/>
      <c r="F19" s="119"/>
      <c r="G19" s="536"/>
      <c r="H19" s="584"/>
      <c r="I19" s="70"/>
      <c r="J19" s="70"/>
      <c r="K19" s="485"/>
      <c r="L19" s="530"/>
      <c r="M19" s="577"/>
      <c r="N19" s="491"/>
      <c r="O19" s="141"/>
      <c r="P19" s="530"/>
      <c r="Q19" s="665"/>
      <c r="R19" s="539"/>
      <c r="S19" s="141"/>
      <c r="T19" s="119"/>
      <c r="U19" s="83"/>
      <c r="V19" s="264"/>
    </row>
    <row r="20" spans="1:22" s="20" customFormat="1" ht="17.25" thickTop="1" thickBot="1" x14ac:dyDescent="0.3">
      <c r="A20" s="386" t="s">
        <v>161</v>
      </c>
      <c r="B20" s="535"/>
      <c r="C20" s="139"/>
      <c r="D20" s="537"/>
      <c r="E20" s="387">
        <v>10000</v>
      </c>
      <c r="F20" s="387">
        <f t="shared" ref="F20:V20" si="1">SUM(E20+F12-F17)</f>
        <v>40000</v>
      </c>
      <c r="G20" s="140">
        <f t="shared" si="1"/>
        <v>49000</v>
      </c>
      <c r="H20" s="465">
        <f t="shared" si="1"/>
        <v>33000</v>
      </c>
      <c r="I20" s="139">
        <f t="shared" si="1"/>
        <v>17000</v>
      </c>
      <c r="J20" s="139">
        <f t="shared" si="1"/>
        <v>1000</v>
      </c>
      <c r="K20" s="387">
        <f t="shared" si="1"/>
        <v>1000</v>
      </c>
      <c r="L20" s="387">
        <f t="shared" si="1"/>
        <v>1000</v>
      </c>
      <c r="M20" s="388">
        <f t="shared" si="1"/>
        <v>1000</v>
      </c>
      <c r="N20" s="389">
        <f t="shared" si="1"/>
        <v>1000</v>
      </c>
      <c r="O20" s="139">
        <f t="shared" si="1"/>
        <v>1000</v>
      </c>
      <c r="P20" s="387">
        <f t="shared" si="1"/>
        <v>1000</v>
      </c>
      <c r="Q20" s="140">
        <f t="shared" si="1"/>
        <v>1000</v>
      </c>
      <c r="R20" s="389">
        <f t="shared" si="1"/>
        <v>1000</v>
      </c>
      <c r="S20" s="139">
        <f t="shared" si="1"/>
        <v>1000</v>
      </c>
      <c r="T20" s="387">
        <f t="shared" si="1"/>
        <v>1000</v>
      </c>
      <c r="U20" s="139">
        <f t="shared" si="1"/>
        <v>1000</v>
      </c>
      <c r="V20" s="393">
        <f t="shared" si="1"/>
        <v>1000</v>
      </c>
    </row>
    <row r="21" spans="1:22" ht="16.5" thickTop="1" x14ac:dyDescent="0.25">
      <c r="A21" s="2"/>
      <c r="B21" s="271"/>
    </row>
    <row r="22" spans="1:22" x14ac:dyDescent="0.25">
      <c r="A22" s="2"/>
      <c r="B22" s="271"/>
    </row>
    <row r="23" spans="1:22" x14ac:dyDescent="0.25">
      <c r="A23" s="2"/>
      <c r="B23" s="271"/>
    </row>
    <row r="24" spans="1:22" x14ac:dyDescent="0.25">
      <c r="A24" s="2"/>
      <c r="B24" s="271"/>
    </row>
    <row r="25" spans="1:22" x14ac:dyDescent="0.25">
      <c r="A25" s="2"/>
      <c r="B25" s="271"/>
    </row>
    <row r="26" spans="1:22" x14ac:dyDescent="0.25">
      <c r="A26" s="2"/>
      <c r="B26" s="271"/>
    </row>
    <row r="27" spans="1:22" x14ac:dyDescent="0.25">
      <c r="A27" s="2"/>
      <c r="B27" s="271"/>
    </row>
    <row r="28" spans="1:22" x14ac:dyDescent="0.25">
      <c r="A28" s="2"/>
      <c r="B28" s="271"/>
    </row>
    <row r="29" spans="1:22" x14ac:dyDescent="0.25">
      <c r="A29" s="2"/>
      <c r="B29" s="271"/>
    </row>
    <row r="30" spans="1:22" x14ac:dyDescent="0.25">
      <c r="A30" s="2"/>
      <c r="B30" s="271"/>
    </row>
    <row r="31" spans="1:22" x14ac:dyDescent="0.25">
      <c r="A31" s="2"/>
      <c r="B31" s="271"/>
    </row>
    <row r="32" spans="1:22" x14ac:dyDescent="0.25">
      <c r="A32" s="2"/>
      <c r="B32" s="271"/>
    </row>
  </sheetData>
  <printOptions horizontalCentered="1"/>
  <pageMargins left="0" right="0" top="0" bottom="0" header="0" footer="0"/>
  <pageSetup scale="4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2E36-7351-4F84-83C6-E885BBA82506}">
  <dimension ref="A1:Q42"/>
  <sheetViews>
    <sheetView workbookViewId="0">
      <selection activeCell="L33" sqref="L33"/>
    </sheetView>
  </sheetViews>
  <sheetFormatPr defaultRowHeight="15.75" x14ac:dyDescent="0.25"/>
  <cols>
    <col min="1" max="1" width="73.85546875" style="19" customWidth="1"/>
    <col min="2" max="4" width="11.7109375" style="19" customWidth="1"/>
    <col min="5" max="5" width="16.42578125" style="19" customWidth="1"/>
    <col min="6" max="6" width="14.5703125" style="19" customWidth="1"/>
    <col min="7" max="7" width="13.85546875" style="19" customWidth="1"/>
    <col min="8" max="9" width="12.140625" style="19" bestFit="1" customWidth="1"/>
    <col min="10" max="10" width="13.85546875" style="19" customWidth="1"/>
    <col min="11" max="11" width="13.42578125" style="19" customWidth="1"/>
    <col min="12" max="12" width="12.85546875" style="19" customWidth="1"/>
    <col min="13" max="13" width="13.85546875" style="19" customWidth="1"/>
    <col min="14" max="14" width="14.85546875" style="19" customWidth="1"/>
    <col min="15" max="17" width="12" style="20" customWidth="1"/>
    <col min="18" max="237" width="9.140625" style="19"/>
    <col min="238" max="238" width="23.140625" style="19" customWidth="1"/>
    <col min="239" max="240" width="9.140625" style="19"/>
    <col min="241" max="241" width="13" style="19" customWidth="1"/>
    <col min="242" max="242" width="29.28515625" style="19" customWidth="1"/>
    <col min="243" max="245" width="9.140625" style="19"/>
    <col min="246" max="246" width="14.7109375" style="19" customWidth="1"/>
    <col min="247" max="247" width="13.42578125" style="19" customWidth="1"/>
    <col min="248" max="248" width="12.7109375" style="19" customWidth="1"/>
    <col min="249" max="249" width="14.140625" style="19" customWidth="1"/>
    <col min="250" max="250" width="9.140625" style="19"/>
    <col min="251" max="252" width="10.140625" style="19" bestFit="1" customWidth="1"/>
    <col min="253" max="254" width="9.28515625" style="19" bestFit="1" customWidth="1"/>
    <col min="255" max="261" width="10.140625" style="19" bestFit="1" customWidth="1"/>
    <col min="262" max="262" width="9.28515625" style="19" bestFit="1" customWidth="1"/>
    <col min="263" max="264" width="10.140625" style="19" bestFit="1" customWidth="1"/>
    <col min="265" max="267" width="9.28515625" style="19" bestFit="1" customWidth="1"/>
    <col min="268" max="270" width="10.140625" style="19" bestFit="1" customWidth="1"/>
    <col min="271" max="271" width="14.140625" style="19" customWidth="1"/>
    <col min="272" max="493" width="9.140625" style="19"/>
    <col min="494" max="494" width="23.140625" style="19" customWidth="1"/>
    <col min="495" max="496" width="9.140625" style="19"/>
    <col min="497" max="497" width="13" style="19" customWidth="1"/>
    <col min="498" max="498" width="29.28515625" style="19" customWidth="1"/>
    <col min="499" max="501" width="9.140625" style="19"/>
    <col min="502" max="502" width="14.7109375" style="19" customWidth="1"/>
    <col min="503" max="503" width="13.42578125" style="19" customWidth="1"/>
    <col min="504" max="504" width="12.7109375" style="19" customWidth="1"/>
    <col min="505" max="505" width="14.140625" style="19" customWidth="1"/>
    <col min="506" max="506" width="9.140625" style="19"/>
    <col min="507" max="508" width="10.140625" style="19" bestFit="1" customWidth="1"/>
    <col min="509" max="510" width="9.28515625" style="19" bestFit="1" customWidth="1"/>
    <col min="511" max="517" width="10.140625" style="19" bestFit="1" customWidth="1"/>
    <col min="518" max="518" width="9.28515625" style="19" bestFit="1" customWidth="1"/>
    <col min="519" max="520" width="10.140625" style="19" bestFit="1" customWidth="1"/>
    <col min="521" max="523" width="9.28515625" style="19" bestFit="1" customWidth="1"/>
    <col min="524" max="526" width="10.140625" style="19" bestFit="1" customWidth="1"/>
    <col min="527" max="527" width="14.140625" style="19" customWidth="1"/>
    <col min="528" max="749" width="9.140625" style="19"/>
    <col min="750" max="750" width="23.140625" style="19" customWidth="1"/>
    <col min="751" max="752" width="9.140625" style="19"/>
    <col min="753" max="753" width="13" style="19" customWidth="1"/>
    <col min="754" max="754" width="29.28515625" style="19" customWidth="1"/>
    <col min="755" max="757" width="9.140625" style="19"/>
    <col min="758" max="758" width="14.7109375" style="19" customWidth="1"/>
    <col min="759" max="759" width="13.42578125" style="19" customWidth="1"/>
    <col min="760" max="760" width="12.7109375" style="19" customWidth="1"/>
    <col min="761" max="761" width="14.140625" style="19" customWidth="1"/>
    <col min="762" max="762" width="9.140625" style="19"/>
    <col min="763" max="764" width="10.140625" style="19" bestFit="1" customWidth="1"/>
    <col min="765" max="766" width="9.28515625" style="19" bestFit="1" customWidth="1"/>
    <col min="767" max="773" width="10.140625" style="19" bestFit="1" customWidth="1"/>
    <col min="774" max="774" width="9.28515625" style="19" bestFit="1" customWidth="1"/>
    <col min="775" max="776" width="10.140625" style="19" bestFit="1" customWidth="1"/>
    <col min="777" max="779" width="9.28515625" style="19" bestFit="1" customWidth="1"/>
    <col min="780" max="782" width="10.140625" style="19" bestFit="1" customWidth="1"/>
    <col min="783" max="783" width="14.140625" style="19" customWidth="1"/>
    <col min="784" max="1005" width="9.140625" style="19"/>
    <col min="1006" max="1006" width="23.140625" style="19" customWidth="1"/>
    <col min="1007" max="1008" width="9.140625" style="19"/>
    <col min="1009" max="1009" width="13" style="19" customWidth="1"/>
    <col min="1010" max="1010" width="29.28515625" style="19" customWidth="1"/>
    <col min="1011" max="1013" width="9.140625" style="19"/>
    <col min="1014" max="1014" width="14.7109375" style="19" customWidth="1"/>
    <col min="1015" max="1015" width="13.42578125" style="19" customWidth="1"/>
    <col min="1016" max="1016" width="12.7109375" style="19" customWidth="1"/>
    <col min="1017" max="1017" width="14.140625" style="19" customWidth="1"/>
    <col min="1018" max="1018" width="9.140625" style="19"/>
    <col min="1019" max="1020" width="10.140625" style="19" bestFit="1" customWidth="1"/>
    <col min="1021" max="1022" width="9.28515625" style="19" bestFit="1" customWidth="1"/>
    <col min="1023" max="1029" width="10.140625" style="19" bestFit="1" customWidth="1"/>
    <col min="1030" max="1030" width="9.28515625" style="19" bestFit="1" customWidth="1"/>
    <col min="1031" max="1032" width="10.140625" style="19" bestFit="1" customWidth="1"/>
    <col min="1033" max="1035" width="9.28515625" style="19" bestFit="1" customWidth="1"/>
    <col min="1036" max="1038" width="10.140625" style="19" bestFit="1" customWidth="1"/>
    <col min="1039" max="1039" width="14.140625" style="19" customWidth="1"/>
    <col min="1040" max="1261" width="9.140625" style="19"/>
    <col min="1262" max="1262" width="23.140625" style="19" customWidth="1"/>
    <col min="1263" max="1264" width="9.140625" style="19"/>
    <col min="1265" max="1265" width="13" style="19" customWidth="1"/>
    <col min="1266" max="1266" width="29.28515625" style="19" customWidth="1"/>
    <col min="1267" max="1269" width="9.140625" style="19"/>
    <col min="1270" max="1270" width="14.7109375" style="19" customWidth="1"/>
    <col min="1271" max="1271" width="13.42578125" style="19" customWidth="1"/>
    <col min="1272" max="1272" width="12.7109375" style="19" customWidth="1"/>
    <col min="1273" max="1273" width="14.140625" style="19" customWidth="1"/>
    <col min="1274" max="1274" width="9.140625" style="19"/>
    <col min="1275" max="1276" width="10.140625" style="19" bestFit="1" customWidth="1"/>
    <col min="1277" max="1278" width="9.28515625" style="19" bestFit="1" customWidth="1"/>
    <col min="1279" max="1285" width="10.140625" style="19" bestFit="1" customWidth="1"/>
    <col min="1286" max="1286" width="9.28515625" style="19" bestFit="1" customWidth="1"/>
    <col min="1287" max="1288" width="10.140625" style="19" bestFit="1" customWidth="1"/>
    <col min="1289" max="1291" width="9.28515625" style="19" bestFit="1" customWidth="1"/>
    <col min="1292" max="1294" width="10.140625" style="19" bestFit="1" customWidth="1"/>
    <col min="1295" max="1295" width="14.140625" style="19" customWidth="1"/>
    <col min="1296" max="1517" width="9.140625" style="19"/>
    <col min="1518" max="1518" width="23.140625" style="19" customWidth="1"/>
    <col min="1519" max="1520" width="9.140625" style="19"/>
    <col min="1521" max="1521" width="13" style="19" customWidth="1"/>
    <col min="1522" max="1522" width="29.28515625" style="19" customWidth="1"/>
    <col min="1523" max="1525" width="9.140625" style="19"/>
    <col min="1526" max="1526" width="14.7109375" style="19" customWidth="1"/>
    <col min="1527" max="1527" width="13.42578125" style="19" customWidth="1"/>
    <col min="1528" max="1528" width="12.7109375" style="19" customWidth="1"/>
    <col min="1529" max="1529" width="14.140625" style="19" customWidth="1"/>
    <col min="1530" max="1530" width="9.140625" style="19"/>
    <col min="1531" max="1532" width="10.140625" style="19" bestFit="1" customWidth="1"/>
    <col min="1533" max="1534" width="9.28515625" style="19" bestFit="1" customWidth="1"/>
    <col min="1535" max="1541" width="10.140625" style="19" bestFit="1" customWidth="1"/>
    <col min="1542" max="1542" width="9.28515625" style="19" bestFit="1" customWidth="1"/>
    <col min="1543" max="1544" width="10.140625" style="19" bestFit="1" customWidth="1"/>
    <col min="1545" max="1547" width="9.28515625" style="19" bestFit="1" customWidth="1"/>
    <col min="1548" max="1550" width="10.140625" style="19" bestFit="1" customWidth="1"/>
    <col min="1551" max="1551" width="14.140625" style="19" customWidth="1"/>
    <col min="1552" max="1773" width="9.140625" style="19"/>
    <col min="1774" max="1774" width="23.140625" style="19" customWidth="1"/>
    <col min="1775" max="1776" width="9.140625" style="19"/>
    <col min="1777" max="1777" width="13" style="19" customWidth="1"/>
    <col min="1778" max="1778" width="29.28515625" style="19" customWidth="1"/>
    <col min="1779" max="1781" width="9.140625" style="19"/>
    <col min="1782" max="1782" width="14.7109375" style="19" customWidth="1"/>
    <col min="1783" max="1783" width="13.42578125" style="19" customWidth="1"/>
    <col min="1784" max="1784" width="12.7109375" style="19" customWidth="1"/>
    <col min="1785" max="1785" width="14.140625" style="19" customWidth="1"/>
    <col min="1786" max="1786" width="9.140625" style="19"/>
    <col min="1787" max="1788" width="10.140625" style="19" bestFit="1" customWidth="1"/>
    <col min="1789" max="1790" width="9.28515625" style="19" bestFit="1" customWidth="1"/>
    <col min="1791" max="1797" width="10.140625" style="19" bestFit="1" customWidth="1"/>
    <col min="1798" max="1798" width="9.28515625" style="19" bestFit="1" customWidth="1"/>
    <col min="1799" max="1800" width="10.140625" style="19" bestFit="1" customWidth="1"/>
    <col min="1801" max="1803" width="9.28515625" style="19" bestFit="1" customWidth="1"/>
    <col min="1804" max="1806" width="10.140625" style="19" bestFit="1" customWidth="1"/>
    <col min="1807" max="1807" width="14.140625" style="19" customWidth="1"/>
    <col min="1808" max="2029" width="9.140625" style="19"/>
    <col min="2030" max="2030" width="23.140625" style="19" customWidth="1"/>
    <col min="2031" max="2032" width="9.140625" style="19"/>
    <col min="2033" max="2033" width="13" style="19" customWidth="1"/>
    <col min="2034" max="2034" width="29.28515625" style="19" customWidth="1"/>
    <col min="2035" max="2037" width="9.140625" style="19"/>
    <col min="2038" max="2038" width="14.7109375" style="19" customWidth="1"/>
    <col min="2039" max="2039" width="13.42578125" style="19" customWidth="1"/>
    <col min="2040" max="2040" width="12.7109375" style="19" customWidth="1"/>
    <col min="2041" max="2041" width="14.140625" style="19" customWidth="1"/>
    <col min="2042" max="2042" width="9.140625" style="19"/>
    <col min="2043" max="2044" width="10.140625" style="19" bestFit="1" customWidth="1"/>
    <col min="2045" max="2046" width="9.28515625" style="19" bestFit="1" customWidth="1"/>
    <col min="2047" max="2053" width="10.140625" style="19" bestFit="1" customWidth="1"/>
    <col min="2054" max="2054" width="9.28515625" style="19" bestFit="1" customWidth="1"/>
    <col min="2055" max="2056" width="10.140625" style="19" bestFit="1" customWidth="1"/>
    <col min="2057" max="2059" width="9.28515625" style="19" bestFit="1" customWidth="1"/>
    <col min="2060" max="2062" width="10.140625" style="19" bestFit="1" customWidth="1"/>
    <col min="2063" max="2063" width="14.140625" style="19" customWidth="1"/>
    <col min="2064" max="2285" width="9.140625" style="19"/>
    <col min="2286" max="2286" width="23.140625" style="19" customWidth="1"/>
    <col min="2287" max="2288" width="9.140625" style="19"/>
    <col min="2289" max="2289" width="13" style="19" customWidth="1"/>
    <col min="2290" max="2290" width="29.28515625" style="19" customWidth="1"/>
    <col min="2291" max="2293" width="9.140625" style="19"/>
    <col min="2294" max="2294" width="14.7109375" style="19" customWidth="1"/>
    <col min="2295" max="2295" width="13.42578125" style="19" customWidth="1"/>
    <col min="2296" max="2296" width="12.7109375" style="19" customWidth="1"/>
    <col min="2297" max="2297" width="14.140625" style="19" customWidth="1"/>
    <col min="2298" max="2298" width="9.140625" style="19"/>
    <col min="2299" max="2300" width="10.140625" style="19" bestFit="1" customWidth="1"/>
    <col min="2301" max="2302" width="9.28515625" style="19" bestFit="1" customWidth="1"/>
    <col min="2303" max="2309" width="10.140625" style="19" bestFit="1" customWidth="1"/>
    <col min="2310" max="2310" width="9.28515625" style="19" bestFit="1" customWidth="1"/>
    <col min="2311" max="2312" width="10.140625" style="19" bestFit="1" customWidth="1"/>
    <col min="2313" max="2315" width="9.28515625" style="19" bestFit="1" customWidth="1"/>
    <col min="2316" max="2318" width="10.140625" style="19" bestFit="1" customWidth="1"/>
    <col min="2319" max="2319" width="14.140625" style="19" customWidth="1"/>
    <col min="2320" max="2541" width="9.140625" style="19"/>
    <col min="2542" max="2542" width="23.140625" style="19" customWidth="1"/>
    <col min="2543" max="2544" width="9.140625" style="19"/>
    <col min="2545" max="2545" width="13" style="19" customWidth="1"/>
    <col min="2546" max="2546" width="29.28515625" style="19" customWidth="1"/>
    <col min="2547" max="2549" width="9.140625" style="19"/>
    <col min="2550" max="2550" width="14.7109375" style="19" customWidth="1"/>
    <col min="2551" max="2551" width="13.42578125" style="19" customWidth="1"/>
    <col min="2552" max="2552" width="12.7109375" style="19" customWidth="1"/>
    <col min="2553" max="2553" width="14.140625" style="19" customWidth="1"/>
    <col min="2554" max="2554" width="9.140625" style="19"/>
    <col min="2555" max="2556" width="10.140625" style="19" bestFit="1" customWidth="1"/>
    <col min="2557" max="2558" width="9.28515625" style="19" bestFit="1" customWidth="1"/>
    <col min="2559" max="2565" width="10.140625" style="19" bestFit="1" customWidth="1"/>
    <col min="2566" max="2566" width="9.28515625" style="19" bestFit="1" customWidth="1"/>
    <col min="2567" max="2568" width="10.140625" style="19" bestFit="1" customWidth="1"/>
    <col min="2569" max="2571" width="9.28515625" style="19" bestFit="1" customWidth="1"/>
    <col min="2572" max="2574" width="10.140625" style="19" bestFit="1" customWidth="1"/>
    <col min="2575" max="2575" width="14.140625" style="19" customWidth="1"/>
    <col min="2576" max="2797" width="9.140625" style="19"/>
    <col min="2798" max="2798" width="23.140625" style="19" customWidth="1"/>
    <col min="2799" max="2800" width="9.140625" style="19"/>
    <col min="2801" max="2801" width="13" style="19" customWidth="1"/>
    <col min="2802" max="2802" width="29.28515625" style="19" customWidth="1"/>
    <col min="2803" max="2805" width="9.140625" style="19"/>
    <col min="2806" max="2806" width="14.7109375" style="19" customWidth="1"/>
    <col min="2807" max="2807" width="13.42578125" style="19" customWidth="1"/>
    <col min="2808" max="2808" width="12.7109375" style="19" customWidth="1"/>
    <col min="2809" max="2809" width="14.140625" style="19" customWidth="1"/>
    <col min="2810" max="2810" width="9.140625" style="19"/>
    <col min="2811" max="2812" width="10.140625" style="19" bestFit="1" customWidth="1"/>
    <col min="2813" max="2814" width="9.28515625" style="19" bestFit="1" customWidth="1"/>
    <col min="2815" max="2821" width="10.140625" style="19" bestFit="1" customWidth="1"/>
    <col min="2822" max="2822" width="9.28515625" style="19" bestFit="1" customWidth="1"/>
    <col min="2823" max="2824" width="10.140625" style="19" bestFit="1" customWidth="1"/>
    <col min="2825" max="2827" width="9.28515625" style="19" bestFit="1" customWidth="1"/>
    <col min="2828" max="2830" width="10.140625" style="19" bestFit="1" customWidth="1"/>
    <col min="2831" max="2831" width="14.140625" style="19" customWidth="1"/>
    <col min="2832" max="3053" width="9.140625" style="19"/>
    <col min="3054" max="3054" width="23.140625" style="19" customWidth="1"/>
    <col min="3055" max="3056" width="9.140625" style="19"/>
    <col min="3057" max="3057" width="13" style="19" customWidth="1"/>
    <col min="3058" max="3058" width="29.28515625" style="19" customWidth="1"/>
    <col min="3059" max="3061" width="9.140625" style="19"/>
    <col min="3062" max="3062" width="14.7109375" style="19" customWidth="1"/>
    <col min="3063" max="3063" width="13.42578125" style="19" customWidth="1"/>
    <col min="3064" max="3064" width="12.7109375" style="19" customWidth="1"/>
    <col min="3065" max="3065" width="14.140625" style="19" customWidth="1"/>
    <col min="3066" max="3066" width="9.140625" style="19"/>
    <col min="3067" max="3068" width="10.140625" style="19" bestFit="1" customWidth="1"/>
    <col min="3069" max="3070" width="9.28515625" style="19" bestFit="1" customWidth="1"/>
    <col min="3071" max="3077" width="10.140625" style="19" bestFit="1" customWidth="1"/>
    <col min="3078" max="3078" width="9.28515625" style="19" bestFit="1" customWidth="1"/>
    <col min="3079" max="3080" width="10.140625" style="19" bestFit="1" customWidth="1"/>
    <col min="3081" max="3083" width="9.28515625" style="19" bestFit="1" customWidth="1"/>
    <col min="3084" max="3086" width="10.140625" style="19" bestFit="1" customWidth="1"/>
    <col min="3087" max="3087" width="14.140625" style="19" customWidth="1"/>
    <col min="3088" max="3309" width="9.140625" style="19"/>
    <col min="3310" max="3310" width="23.140625" style="19" customWidth="1"/>
    <col min="3311" max="3312" width="9.140625" style="19"/>
    <col min="3313" max="3313" width="13" style="19" customWidth="1"/>
    <col min="3314" max="3314" width="29.28515625" style="19" customWidth="1"/>
    <col min="3315" max="3317" width="9.140625" style="19"/>
    <col min="3318" max="3318" width="14.7109375" style="19" customWidth="1"/>
    <col min="3319" max="3319" width="13.42578125" style="19" customWidth="1"/>
    <col min="3320" max="3320" width="12.7109375" style="19" customWidth="1"/>
    <col min="3321" max="3321" width="14.140625" style="19" customWidth="1"/>
    <col min="3322" max="3322" width="9.140625" style="19"/>
    <col min="3323" max="3324" width="10.140625" style="19" bestFit="1" customWidth="1"/>
    <col min="3325" max="3326" width="9.28515625" style="19" bestFit="1" customWidth="1"/>
    <col min="3327" max="3333" width="10.140625" style="19" bestFit="1" customWidth="1"/>
    <col min="3334" max="3334" width="9.28515625" style="19" bestFit="1" customWidth="1"/>
    <col min="3335" max="3336" width="10.140625" style="19" bestFit="1" customWidth="1"/>
    <col min="3337" max="3339" width="9.28515625" style="19" bestFit="1" customWidth="1"/>
    <col min="3340" max="3342" width="10.140625" style="19" bestFit="1" customWidth="1"/>
    <col min="3343" max="3343" width="14.140625" style="19" customWidth="1"/>
    <col min="3344" max="3565" width="9.140625" style="19"/>
    <col min="3566" max="3566" width="23.140625" style="19" customWidth="1"/>
    <col min="3567" max="3568" width="9.140625" style="19"/>
    <col min="3569" max="3569" width="13" style="19" customWidth="1"/>
    <col min="3570" max="3570" width="29.28515625" style="19" customWidth="1"/>
    <col min="3571" max="3573" width="9.140625" style="19"/>
    <col min="3574" max="3574" width="14.7109375" style="19" customWidth="1"/>
    <col min="3575" max="3575" width="13.42578125" style="19" customWidth="1"/>
    <col min="3576" max="3576" width="12.7109375" style="19" customWidth="1"/>
    <col min="3577" max="3577" width="14.140625" style="19" customWidth="1"/>
    <col min="3578" max="3578" width="9.140625" style="19"/>
    <col min="3579" max="3580" width="10.140625" style="19" bestFit="1" customWidth="1"/>
    <col min="3581" max="3582" width="9.28515625" style="19" bestFit="1" customWidth="1"/>
    <col min="3583" max="3589" width="10.140625" style="19" bestFit="1" customWidth="1"/>
    <col min="3590" max="3590" width="9.28515625" style="19" bestFit="1" customWidth="1"/>
    <col min="3591" max="3592" width="10.140625" style="19" bestFit="1" customWidth="1"/>
    <col min="3593" max="3595" width="9.28515625" style="19" bestFit="1" customWidth="1"/>
    <col min="3596" max="3598" width="10.140625" style="19" bestFit="1" customWidth="1"/>
    <col min="3599" max="3599" width="14.140625" style="19" customWidth="1"/>
    <col min="3600" max="3821" width="9.140625" style="19"/>
    <col min="3822" max="3822" width="23.140625" style="19" customWidth="1"/>
    <col min="3823" max="3824" width="9.140625" style="19"/>
    <col min="3825" max="3825" width="13" style="19" customWidth="1"/>
    <col min="3826" max="3826" width="29.28515625" style="19" customWidth="1"/>
    <col min="3827" max="3829" width="9.140625" style="19"/>
    <col min="3830" max="3830" width="14.7109375" style="19" customWidth="1"/>
    <col min="3831" max="3831" width="13.42578125" style="19" customWidth="1"/>
    <col min="3832" max="3832" width="12.7109375" style="19" customWidth="1"/>
    <col min="3833" max="3833" width="14.140625" style="19" customWidth="1"/>
    <col min="3834" max="3834" width="9.140625" style="19"/>
    <col min="3835" max="3836" width="10.140625" style="19" bestFit="1" customWidth="1"/>
    <col min="3837" max="3838" width="9.28515625" style="19" bestFit="1" customWidth="1"/>
    <col min="3839" max="3845" width="10.140625" style="19" bestFit="1" customWidth="1"/>
    <col min="3846" max="3846" width="9.28515625" style="19" bestFit="1" customWidth="1"/>
    <col min="3847" max="3848" width="10.140625" style="19" bestFit="1" customWidth="1"/>
    <col min="3849" max="3851" width="9.28515625" style="19" bestFit="1" customWidth="1"/>
    <col min="3852" max="3854" width="10.140625" style="19" bestFit="1" customWidth="1"/>
    <col min="3855" max="3855" width="14.140625" style="19" customWidth="1"/>
    <col min="3856" max="4077" width="9.140625" style="19"/>
    <col min="4078" max="4078" width="23.140625" style="19" customWidth="1"/>
    <col min="4079" max="4080" width="9.140625" style="19"/>
    <col min="4081" max="4081" width="13" style="19" customWidth="1"/>
    <col min="4082" max="4082" width="29.28515625" style="19" customWidth="1"/>
    <col min="4083" max="4085" width="9.140625" style="19"/>
    <col min="4086" max="4086" width="14.7109375" style="19" customWidth="1"/>
    <col min="4087" max="4087" width="13.42578125" style="19" customWidth="1"/>
    <col min="4088" max="4088" width="12.7109375" style="19" customWidth="1"/>
    <col min="4089" max="4089" width="14.140625" style="19" customWidth="1"/>
    <col min="4090" max="4090" width="9.140625" style="19"/>
    <col min="4091" max="4092" width="10.140625" style="19" bestFit="1" customWidth="1"/>
    <col min="4093" max="4094" width="9.28515625" style="19" bestFit="1" customWidth="1"/>
    <col min="4095" max="4101" width="10.140625" style="19" bestFit="1" customWidth="1"/>
    <col min="4102" max="4102" width="9.28515625" style="19" bestFit="1" customWidth="1"/>
    <col min="4103" max="4104" width="10.140625" style="19" bestFit="1" customWidth="1"/>
    <col min="4105" max="4107" width="9.28515625" style="19" bestFit="1" customWidth="1"/>
    <col min="4108" max="4110" width="10.140625" style="19" bestFit="1" customWidth="1"/>
    <col min="4111" max="4111" width="14.140625" style="19" customWidth="1"/>
    <col min="4112" max="4333" width="9.140625" style="19"/>
    <col min="4334" max="4334" width="23.140625" style="19" customWidth="1"/>
    <col min="4335" max="4336" width="9.140625" style="19"/>
    <col min="4337" max="4337" width="13" style="19" customWidth="1"/>
    <col min="4338" max="4338" width="29.28515625" style="19" customWidth="1"/>
    <col min="4339" max="4341" width="9.140625" style="19"/>
    <col min="4342" max="4342" width="14.7109375" style="19" customWidth="1"/>
    <col min="4343" max="4343" width="13.42578125" style="19" customWidth="1"/>
    <col min="4344" max="4344" width="12.7109375" style="19" customWidth="1"/>
    <col min="4345" max="4345" width="14.140625" style="19" customWidth="1"/>
    <col min="4346" max="4346" width="9.140625" style="19"/>
    <col min="4347" max="4348" width="10.140625" style="19" bestFit="1" customWidth="1"/>
    <col min="4349" max="4350" width="9.28515625" style="19" bestFit="1" customWidth="1"/>
    <col min="4351" max="4357" width="10.140625" style="19" bestFit="1" customWidth="1"/>
    <col min="4358" max="4358" width="9.28515625" style="19" bestFit="1" customWidth="1"/>
    <col min="4359" max="4360" width="10.140625" style="19" bestFit="1" customWidth="1"/>
    <col min="4361" max="4363" width="9.28515625" style="19" bestFit="1" customWidth="1"/>
    <col min="4364" max="4366" width="10.140625" style="19" bestFit="1" customWidth="1"/>
    <col min="4367" max="4367" width="14.140625" style="19" customWidth="1"/>
    <col min="4368" max="4589" width="9.140625" style="19"/>
    <col min="4590" max="4590" width="23.140625" style="19" customWidth="1"/>
    <col min="4591" max="4592" width="9.140625" style="19"/>
    <col min="4593" max="4593" width="13" style="19" customWidth="1"/>
    <col min="4594" max="4594" width="29.28515625" style="19" customWidth="1"/>
    <col min="4595" max="4597" width="9.140625" style="19"/>
    <col min="4598" max="4598" width="14.7109375" style="19" customWidth="1"/>
    <col min="4599" max="4599" width="13.42578125" style="19" customWidth="1"/>
    <col min="4600" max="4600" width="12.7109375" style="19" customWidth="1"/>
    <col min="4601" max="4601" width="14.140625" style="19" customWidth="1"/>
    <col min="4602" max="4602" width="9.140625" style="19"/>
    <col min="4603" max="4604" width="10.140625" style="19" bestFit="1" customWidth="1"/>
    <col min="4605" max="4606" width="9.28515625" style="19" bestFit="1" customWidth="1"/>
    <col min="4607" max="4613" width="10.140625" style="19" bestFit="1" customWidth="1"/>
    <col min="4614" max="4614" width="9.28515625" style="19" bestFit="1" customWidth="1"/>
    <col min="4615" max="4616" width="10.140625" style="19" bestFit="1" customWidth="1"/>
    <col min="4617" max="4619" width="9.28515625" style="19" bestFit="1" customWidth="1"/>
    <col min="4620" max="4622" width="10.140625" style="19" bestFit="1" customWidth="1"/>
    <col min="4623" max="4623" width="14.140625" style="19" customWidth="1"/>
    <col min="4624" max="4845" width="9.140625" style="19"/>
    <col min="4846" max="4846" width="23.140625" style="19" customWidth="1"/>
    <col min="4847" max="4848" width="9.140625" style="19"/>
    <col min="4849" max="4849" width="13" style="19" customWidth="1"/>
    <col min="4850" max="4850" width="29.28515625" style="19" customWidth="1"/>
    <col min="4851" max="4853" width="9.140625" style="19"/>
    <col min="4854" max="4854" width="14.7109375" style="19" customWidth="1"/>
    <col min="4855" max="4855" width="13.42578125" style="19" customWidth="1"/>
    <col min="4856" max="4856" width="12.7109375" style="19" customWidth="1"/>
    <col min="4857" max="4857" width="14.140625" style="19" customWidth="1"/>
    <col min="4858" max="4858" width="9.140625" style="19"/>
    <col min="4859" max="4860" width="10.140625" style="19" bestFit="1" customWidth="1"/>
    <col min="4861" max="4862" width="9.28515625" style="19" bestFit="1" customWidth="1"/>
    <col min="4863" max="4869" width="10.140625" style="19" bestFit="1" customWidth="1"/>
    <col min="4870" max="4870" width="9.28515625" style="19" bestFit="1" customWidth="1"/>
    <col min="4871" max="4872" width="10.140625" style="19" bestFit="1" customWidth="1"/>
    <col min="4873" max="4875" width="9.28515625" style="19" bestFit="1" customWidth="1"/>
    <col min="4876" max="4878" width="10.140625" style="19" bestFit="1" customWidth="1"/>
    <col min="4879" max="4879" width="14.140625" style="19" customWidth="1"/>
    <col min="4880" max="5101" width="9.140625" style="19"/>
    <col min="5102" max="5102" width="23.140625" style="19" customWidth="1"/>
    <col min="5103" max="5104" width="9.140625" style="19"/>
    <col min="5105" max="5105" width="13" style="19" customWidth="1"/>
    <col min="5106" max="5106" width="29.28515625" style="19" customWidth="1"/>
    <col min="5107" max="5109" width="9.140625" style="19"/>
    <col min="5110" max="5110" width="14.7109375" style="19" customWidth="1"/>
    <col min="5111" max="5111" width="13.42578125" style="19" customWidth="1"/>
    <col min="5112" max="5112" width="12.7109375" style="19" customWidth="1"/>
    <col min="5113" max="5113" width="14.140625" style="19" customWidth="1"/>
    <col min="5114" max="5114" width="9.140625" style="19"/>
    <col min="5115" max="5116" width="10.140625" style="19" bestFit="1" customWidth="1"/>
    <col min="5117" max="5118" width="9.28515625" style="19" bestFit="1" customWidth="1"/>
    <col min="5119" max="5125" width="10.140625" style="19" bestFit="1" customWidth="1"/>
    <col min="5126" max="5126" width="9.28515625" style="19" bestFit="1" customWidth="1"/>
    <col min="5127" max="5128" width="10.140625" style="19" bestFit="1" customWidth="1"/>
    <col min="5129" max="5131" width="9.28515625" style="19" bestFit="1" customWidth="1"/>
    <col min="5132" max="5134" width="10.140625" style="19" bestFit="1" customWidth="1"/>
    <col min="5135" max="5135" width="14.140625" style="19" customWidth="1"/>
    <col min="5136" max="5357" width="9.140625" style="19"/>
    <col min="5358" max="5358" width="23.140625" style="19" customWidth="1"/>
    <col min="5359" max="5360" width="9.140625" style="19"/>
    <col min="5361" max="5361" width="13" style="19" customWidth="1"/>
    <col min="5362" max="5362" width="29.28515625" style="19" customWidth="1"/>
    <col min="5363" max="5365" width="9.140625" style="19"/>
    <col min="5366" max="5366" width="14.7109375" style="19" customWidth="1"/>
    <col min="5367" max="5367" width="13.42578125" style="19" customWidth="1"/>
    <col min="5368" max="5368" width="12.7109375" style="19" customWidth="1"/>
    <col min="5369" max="5369" width="14.140625" style="19" customWidth="1"/>
    <col min="5370" max="5370" width="9.140625" style="19"/>
    <col min="5371" max="5372" width="10.140625" style="19" bestFit="1" customWidth="1"/>
    <col min="5373" max="5374" width="9.28515625" style="19" bestFit="1" customWidth="1"/>
    <col min="5375" max="5381" width="10.140625" style="19" bestFit="1" customWidth="1"/>
    <col min="5382" max="5382" width="9.28515625" style="19" bestFit="1" customWidth="1"/>
    <col min="5383" max="5384" width="10.140625" style="19" bestFit="1" customWidth="1"/>
    <col min="5385" max="5387" width="9.28515625" style="19" bestFit="1" customWidth="1"/>
    <col min="5388" max="5390" width="10.140625" style="19" bestFit="1" customWidth="1"/>
    <col min="5391" max="5391" width="14.140625" style="19" customWidth="1"/>
    <col min="5392" max="5613" width="9.140625" style="19"/>
    <col min="5614" max="5614" width="23.140625" style="19" customWidth="1"/>
    <col min="5615" max="5616" width="9.140625" style="19"/>
    <col min="5617" max="5617" width="13" style="19" customWidth="1"/>
    <col min="5618" max="5618" width="29.28515625" style="19" customWidth="1"/>
    <col min="5619" max="5621" width="9.140625" style="19"/>
    <col min="5622" max="5622" width="14.7109375" style="19" customWidth="1"/>
    <col min="5623" max="5623" width="13.42578125" style="19" customWidth="1"/>
    <col min="5624" max="5624" width="12.7109375" style="19" customWidth="1"/>
    <col min="5625" max="5625" width="14.140625" style="19" customWidth="1"/>
    <col min="5626" max="5626" width="9.140625" style="19"/>
    <col min="5627" max="5628" width="10.140625" style="19" bestFit="1" customWidth="1"/>
    <col min="5629" max="5630" width="9.28515625" style="19" bestFit="1" customWidth="1"/>
    <col min="5631" max="5637" width="10.140625" style="19" bestFit="1" customWidth="1"/>
    <col min="5638" max="5638" width="9.28515625" style="19" bestFit="1" customWidth="1"/>
    <col min="5639" max="5640" width="10.140625" style="19" bestFit="1" customWidth="1"/>
    <col min="5641" max="5643" width="9.28515625" style="19" bestFit="1" customWidth="1"/>
    <col min="5644" max="5646" width="10.140625" style="19" bestFit="1" customWidth="1"/>
    <col min="5647" max="5647" width="14.140625" style="19" customWidth="1"/>
    <col min="5648" max="5869" width="9.140625" style="19"/>
    <col min="5870" max="5870" width="23.140625" style="19" customWidth="1"/>
    <col min="5871" max="5872" width="9.140625" style="19"/>
    <col min="5873" max="5873" width="13" style="19" customWidth="1"/>
    <col min="5874" max="5874" width="29.28515625" style="19" customWidth="1"/>
    <col min="5875" max="5877" width="9.140625" style="19"/>
    <col min="5878" max="5878" width="14.7109375" style="19" customWidth="1"/>
    <col min="5879" max="5879" width="13.42578125" style="19" customWidth="1"/>
    <col min="5880" max="5880" width="12.7109375" style="19" customWidth="1"/>
    <col min="5881" max="5881" width="14.140625" style="19" customWidth="1"/>
    <col min="5882" max="5882" width="9.140625" style="19"/>
    <col min="5883" max="5884" width="10.140625" style="19" bestFit="1" customWidth="1"/>
    <col min="5885" max="5886" width="9.28515625" style="19" bestFit="1" customWidth="1"/>
    <col min="5887" max="5893" width="10.140625" style="19" bestFit="1" customWidth="1"/>
    <col min="5894" max="5894" width="9.28515625" style="19" bestFit="1" customWidth="1"/>
    <col min="5895" max="5896" width="10.140625" style="19" bestFit="1" customWidth="1"/>
    <col min="5897" max="5899" width="9.28515625" style="19" bestFit="1" customWidth="1"/>
    <col min="5900" max="5902" width="10.140625" style="19" bestFit="1" customWidth="1"/>
    <col min="5903" max="5903" width="14.140625" style="19" customWidth="1"/>
    <col min="5904" max="6125" width="9.140625" style="19"/>
    <col min="6126" max="6126" width="23.140625" style="19" customWidth="1"/>
    <col min="6127" max="6128" width="9.140625" style="19"/>
    <col min="6129" max="6129" width="13" style="19" customWidth="1"/>
    <col min="6130" max="6130" width="29.28515625" style="19" customWidth="1"/>
    <col min="6131" max="6133" width="9.140625" style="19"/>
    <col min="6134" max="6134" width="14.7109375" style="19" customWidth="1"/>
    <col min="6135" max="6135" width="13.42578125" style="19" customWidth="1"/>
    <col min="6136" max="6136" width="12.7109375" style="19" customWidth="1"/>
    <col min="6137" max="6137" width="14.140625" style="19" customWidth="1"/>
    <col min="6138" max="6138" width="9.140625" style="19"/>
    <col min="6139" max="6140" width="10.140625" style="19" bestFit="1" customWidth="1"/>
    <col min="6141" max="6142" width="9.28515625" style="19" bestFit="1" customWidth="1"/>
    <col min="6143" max="6149" width="10.140625" style="19" bestFit="1" customWidth="1"/>
    <col min="6150" max="6150" width="9.28515625" style="19" bestFit="1" customWidth="1"/>
    <col min="6151" max="6152" width="10.140625" style="19" bestFit="1" customWidth="1"/>
    <col min="6153" max="6155" width="9.28515625" style="19" bestFit="1" customWidth="1"/>
    <col min="6156" max="6158" width="10.140625" style="19" bestFit="1" customWidth="1"/>
    <col min="6159" max="6159" width="14.140625" style="19" customWidth="1"/>
    <col min="6160" max="6381" width="9.140625" style="19"/>
    <col min="6382" max="6382" width="23.140625" style="19" customWidth="1"/>
    <col min="6383" max="6384" width="9.140625" style="19"/>
    <col min="6385" max="6385" width="13" style="19" customWidth="1"/>
    <col min="6386" max="6386" width="29.28515625" style="19" customWidth="1"/>
    <col min="6387" max="6389" width="9.140625" style="19"/>
    <col min="6390" max="6390" width="14.7109375" style="19" customWidth="1"/>
    <col min="6391" max="6391" width="13.42578125" style="19" customWidth="1"/>
    <col min="6392" max="6392" width="12.7109375" style="19" customWidth="1"/>
    <col min="6393" max="6393" width="14.140625" style="19" customWidth="1"/>
    <col min="6394" max="6394" width="9.140625" style="19"/>
    <col min="6395" max="6396" width="10.140625" style="19" bestFit="1" customWidth="1"/>
    <col min="6397" max="6398" width="9.28515625" style="19" bestFit="1" customWidth="1"/>
    <col min="6399" max="6405" width="10.140625" style="19" bestFit="1" customWidth="1"/>
    <col min="6406" max="6406" width="9.28515625" style="19" bestFit="1" customWidth="1"/>
    <col min="6407" max="6408" width="10.140625" style="19" bestFit="1" customWidth="1"/>
    <col min="6409" max="6411" width="9.28515625" style="19" bestFit="1" customWidth="1"/>
    <col min="6412" max="6414" width="10.140625" style="19" bestFit="1" customWidth="1"/>
    <col min="6415" max="6415" width="14.140625" style="19" customWidth="1"/>
    <col min="6416" max="6637" width="9.140625" style="19"/>
    <col min="6638" max="6638" width="23.140625" style="19" customWidth="1"/>
    <col min="6639" max="6640" width="9.140625" style="19"/>
    <col min="6641" max="6641" width="13" style="19" customWidth="1"/>
    <col min="6642" max="6642" width="29.28515625" style="19" customWidth="1"/>
    <col min="6643" max="6645" width="9.140625" style="19"/>
    <col min="6646" max="6646" width="14.7109375" style="19" customWidth="1"/>
    <col min="6647" max="6647" width="13.42578125" style="19" customWidth="1"/>
    <col min="6648" max="6648" width="12.7109375" style="19" customWidth="1"/>
    <col min="6649" max="6649" width="14.140625" style="19" customWidth="1"/>
    <col min="6650" max="6650" width="9.140625" style="19"/>
    <col min="6651" max="6652" width="10.140625" style="19" bestFit="1" customWidth="1"/>
    <col min="6653" max="6654" width="9.28515625" style="19" bestFit="1" customWidth="1"/>
    <col min="6655" max="6661" width="10.140625" style="19" bestFit="1" customWidth="1"/>
    <col min="6662" max="6662" width="9.28515625" style="19" bestFit="1" customWidth="1"/>
    <col min="6663" max="6664" width="10.140625" style="19" bestFit="1" customWidth="1"/>
    <col min="6665" max="6667" width="9.28515625" style="19" bestFit="1" customWidth="1"/>
    <col min="6668" max="6670" width="10.140625" style="19" bestFit="1" customWidth="1"/>
    <col min="6671" max="6671" width="14.140625" style="19" customWidth="1"/>
    <col min="6672" max="6893" width="9.140625" style="19"/>
    <col min="6894" max="6894" width="23.140625" style="19" customWidth="1"/>
    <col min="6895" max="6896" width="9.140625" style="19"/>
    <col min="6897" max="6897" width="13" style="19" customWidth="1"/>
    <col min="6898" max="6898" width="29.28515625" style="19" customWidth="1"/>
    <col min="6899" max="6901" width="9.140625" style="19"/>
    <col min="6902" max="6902" width="14.7109375" style="19" customWidth="1"/>
    <col min="6903" max="6903" width="13.42578125" style="19" customWidth="1"/>
    <col min="6904" max="6904" width="12.7109375" style="19" customWidth="1"/>
    <col min="6905" max="6905" width="14.140625" style="19" customWidth="1"/>
    <col min="6906" max="6906" width="9.140625" style="19"/>
    <col min="6907" max="6908" width="10.140625" style="19" bestFit="1" customWidth="1"/>
    <col min="6909" max="6910" width="9.28515625" style="19" bestFit="1" customWidth="1"/>
    <col min="6911" max="6917" width="10.140625" style="19" bestFit="1" customWidth="1"/>
    <col min="6918" max="6918" width="9.28515625" style="19" bestFit="1" customWidth="1"/>
    <col min="6919" max="6920" width="10.140625" style="19" bestFit="1" customWidth="1"/>
    <col min="6921" max="6923" width="9.28515625" style="19" bestFit="1" customWidth="1"/>
    <col min="6924" max="6926" width="10.140625" style="19" bestFit="1" customWidth="1"/>
    <col min="6927" max="6927" width="14.140625" style="19" customWidth="1"/>
    <col min="6928" max="7149" width="9.140625" style="19"/>
    <col min="7150" max="7150" width="23.140625" style="19" customWidth="1"/>
    <col min="7151" max="7152" width="9.140625" style="19"/>
    <col min="7153" max="7153" width="13" style="19" customWidth="1"/>
    <col min="7154" max="7154" width="29.28515625" style="19" customWidth="1"/>
    <col min="7155" max="7157" width="9.140625" style="19"/>
    <col min="7158" max="7158" width="14.7109375" style="19" customWidth="1"/>
    <col min="7159" max="7159" width="13.42578125" style="19" customWidth="1"/>
    <col min="7160" max="7160" width="12.7109375" style="19" customWidth="1"/>
    <col min="7161" max="7161" width="14.140625" style="19" customWidth="1"/>
    <col min="7162" max="7162" width="9.140625" style="19"/>
    <col min="7163" max="7164" width="10.140625" style="19" bestFit="1" customWidth="1"/>
    <col min="7165" max="7166" width="9.28515625" style="19" bestFit="1" customWidth="1"/>
    <col min="7167" max="7173" width="10.140625" style="19" bestFit="1" customWidth="1"/>
    <col min="7174" max="7174" width="9.28515625" style="19" bestFit="1" customWidth="1"/>
    <col min="7175" max="7176" width="10.140625" style="19" bestFit="1" customWidth="1"/>
    <col min="7177" max="7179" width="9.28515625" style="19" bestFit="1" customWidth="1"/>
    <col min="7180" max="7182" width="10.140625" style="19" bestFit="1" customWidth="1"/>
    <col min="7183" max="7183" width="14.140625" style="19" customWidth="1"/>
    <col min="7184" max="7405" width="9.140625" style="19"/>
    <col min="7406" max="7406" width="23.140625" style="19" customWidth="1"/>
    <col min="7407" max="7408" width="9.140625" style="19"/>
    <col min="7409" max="7409" width="13" style="19" customWidth="1"/>
    <col min="7410" max="7410" width="29.28515625" style="19" customWidth="1"/>
    <col min="7411" max="7413" width="9.140625" style="19"/>
    <col min="7414" max="7414" width="14.7109375" style="19" customWidth="1"/>
    <col min="7415" max="7415" width="13.42578125" style="19" customWidth="1"/>
    <col min="7416" max="7416" width="12.7109375" style="19" customWidth="1"/>
    <col min="7417" max="7417" width="14.140625" style="19" customWidth="1"/>
    <col min="7418" max="7418" width="9.140625" style="19"/>
    <col min="7419" max="7420" width="10.140625" style="19" bestFit="1" customWidth="1"/>
    <col min="7421" max="7422" width="9.28515625" style="19" bestFit="1" customWidth="1"/>
    <col min="7423" max="7429" width="10.140625" style="19" bestFit="1" customWidth="1"/>
    <col min="7430" max="7430" width="9.28515625" style="19" bestFit="1" customWidth="1"/>
    <col min="7431" max="7432" width="10.140625" style="19" bestFit="1" customWidth="1"/>
    <col min="7433" max="7435" width="9.28515625" style="19" bestFit="1" customWidth="1"/>
    <col min="7436" max="7438" width="10.140625" style="19" bestFit="1" customWidth="1"/>
    <col min="7439" max="7439" width="14.140625" style="19" customWidth="1"/>
    <col min="7440" max="7661" width="9.140625" style="19"/>
    <col min="7662" max="7662" width="23.140625" style="19" customWidth="1"/>
    <col min="7663" max="7664" width="9.140625" style="19"/>
    <col min="7665" max="7665" width="13" style="19" customWidth="1"/>
    <col min="7666" max="7666" width="29.28515625" style="19" customWidth="1"/>
    <col min="7667" max="7669" width="9.140625" style="19"/>
    <col min="7670" max="7670" width="14.7109375" style="19" customWidth="1"/>
    <col min="7671" max="7671" width="13.42578125" style="19" customWidth="1"/>
    <col min="7672" max="7672" width="12.7109375" style="19" customWidth="1"/>
    <col min="7673" max="7673" width="14.140625" style="19" customWidth="1"/>
    <col min="7674" max="7674" width="9.140625" style="19"/>
    <col min="7675" max="7676" width="10.140625" style="19" bestFit="1" customWidth="1"/>
    <col min="7677" max="7678" width="9.28515625" style="19" bestFit="1" customWidth="1"/>
    <col min="7679" max="7685" width="10.140625" style="19" bestFit="1" customWidth="1"/>
    <col min="7686" max="7686" width="9.28515625" style="19" bestFit="1" customWidth="1"/>
    <col min="7687" max="7688" width="10.140625" style="19" bestFit="1" customWidth="1"/>
    <col min="7689" max="7691" width="9.28515625" style="19" bestFit="1" customWidth="1"/>
    <col min="7692" max="7694" width="10.140625" style="19" bestFit="1" customWidth="1"/>
    <col min="7695" max="7695" width="14.140625" style="19" customWidth="1"/>
    <col min="7696" max="7917" width="9.140625" style="19"/>
    <col min="7918" max="7918" width="23.140625" style="19" customWidth="1"/>
    <col min="7919" max="7920" width="9.140625" style="19"/>
    <col min="7921" max="7921" width="13" style="19" customWidth="1"/>
    <col min="7922" max="7922" width="29.28515625" style="19" customWidth="1"/>
    <col min="7923" max="7925" width="9.140625" style="19"/>
    <col min="7926" max="7926" width="14.7109375" style="19" customWidth="1"/>
    <col min="7927" max="7927" width="13.42578125" style="19" customWidth="1"/>
    <col min="7928" max="7928" width="12.7109375" style="19" customWidth="1"/>
    <col min="7929" max="7929" width="14.140625" style="19" customWidth="1"/>
    <col min="7930" max="7930" width="9.140625" style="19"/>
    <col min="7931" max="7932" width="10.140625" style="19" bestFit="1" customWidth="1"/>
    <col min="7933" max="7934" width="9.28515625" style="19" bestFit="1" customWidth="1"/>
    <col min="7935" max="7941" width="10.140625" style="19" bestFit="1" customWidth="1"/>
    <col min="7942" max="7942" width="9.28515625" style="19" bestFit="1" customWidth="1"/>
    <col min="7943" max="7944" width="10.140625" style="19" bestFit="1" customWidth="1"/>
    <col min="7945" max="7947" width="9.28515625" style="19" bestFit="1" customWidth="1"/>
    <col min="7948" max="7950" width="10.140625" style="19" bestFit="1" customWidth="1"/>
    <col min="7951" max="7951" width="14.140625" style="19" customWidth="1"/>
    <col min="7952" max="8173" width="9.140625" style="19"/>
    <col min="8174" max="8174" width="23.140625" style="19" customWidth="1"/>
    <col min="8175" max="8176" width="9.140625" style="19"/>
    <col min="8177" max="8177" width="13" style="19" customWidth="1"/>
    <col min="8178" max="8178" width="29.28515625" style="19" customWidth="1"/>
    <col min="8179" max="8181" width="9.140625" style="19"/>
    <col min="8182" max="8182" width="14.7109375" style="19" customWidth="1"/>
    <col min="8183" max="8183" width="13.42578125" style="19" customWidth="1"/>
    <col min="8184" max="8184" width="12.7109375" style="19" customWidth="1"/>
    <col min="8185" max="8185" width="14.140625" style="19" customWidth="1"/>
    <col min="8186" max="8186" width="9.140625" style="19"/>
    <col min="8187" max="8188" width="10.140625" style="19" bestFit="1" customWidth="1"/>
    <col min="8189" max="8190" width="9.28515625" style="19" bestFit="1" customWidth="1"/>
    <col min="8191" max="8197" width="10.140625" style="19" bestFit="1" customWidth="1"/>
    <col min="8198" max="8198" width="9.28515625" style="19" bestFit="1" customWidth="1"/>
    <col min="8199" max="8200" width="10.140625" style="19" bestFit="1" customWidth="1"/>
    <col min="8201" max="8203" width="9.28515625" style="19" bestFit="1" customWidth="1"/>
    <col min="8204" max="8206" width="10.140625" style="19" bestFit="1" customWidth="1"/>
    <col min="8207" max="8207" width="14.140625" style="19" customWidth="1"/>
    <col min="8208" max="8429" width="9.140625" style="19"/>
    <col min="8430" max="8430" width="23.140625" style="19" customWidth="1"/>
    <col min="8431" max="8432" width="9.140625" style="19"/>
    <col min="8433" max="8433" width="13" style="19" customWidth="1"/>
    <col min="8434" max="8434" width="29.28515625" style="19" customWidth="1"/>
    <col min="8435" max="8437" width="9.140625" style="19"/>
    <col min="8438" max="8438" width="14.7109375" style="19" customWidth="1"/>
    <col min="8439" max="8439" width="13.42578125" style="19" customWidth="1"/>
    <col min="8440" max="8440" width="12.7109375" style="19" customWidth="1"/>
    <col min="8441" max="8441" width="14.140625" style="19" customWidth="1"/>
    <col min="8442" max="8442" width="9.140625" style="19"/>
    <col min="8443" max="8444" width="10.140625" style="19" bestFit="1" customWidth="1"/>
    <col min="8445" max="8446" width="9.28515625" style="19" bestFit="1" customWidth="1"/>
    <col min="8447" max="8453" width="10.140625" style="19" bestFit="1" customWidth="1"/>
    <col min="8454" max="8454" width="9.28515625" style="19" bestFit="1" customWidth="1"/>
    <col min="8455" max="8456" width="10.140625" style="19" bestFit="1" customWidth="1"/>
    <col min="8457" max="8459" width="9.28515625" style="19" bestFit="1" customWidth="1"/>
    <col min="8460" max="8462" width="10.140625" style="19" bestFit="1" customWidth="1"/>
    <col min="8463" max="8463" width="14.140625" style="19" customWidth="1"/>
    <col min="8464" max="8685" width="9.140625" style="19"/>
    <col min="8686" max="8686" width="23.140625" style="19" customWidth="1"/>
    <col min="8687" max="8688" width="9.140625" style="19"/>
    <col min="8689" max="8689" width="13" style="19" customWidth="1"/>
    <col min="8690" max="8690" width="29.28515625" style="19" customWidth="1"/>
    <col min="8691" max="8693" width="9.140625" style="19"/>
    <col min="8694" max="8694" width="14.7109375" style="19" customWidth="1"/>
    <col min="8695" max="8695" width="13.42578125" style="19" customWidth="1"/>
    <col min="8696" max="8696" width="12.7109375" style="19" customWidth="1"/>
    <col min="8697" max="8697" width="14.140625" style="19" customWidth="1"/>
    <col min="8698" max="8698" width="9.140625" style="19"/>
    <col min="8699" max="8700" width="10.140625" style="19" bestFit="1" customWidth="1"/>
    <col min="8701" max="8702" width="9.28515625" style="19" bestFit="1" customWidth="1"/>
    <col min="8703" max="8709" width="10.140625" style="19" bestFit="1" customWidth="1"/>
    <col min="8710" max="8710" width="9.28515625" style="19" bestFit="1" customWidth="1"/>
    <col min="8711" max="8712" width="10.140625" style="19" bestFit="1" customWidth="1"/>
    <col min="8713" max="8715" width="9.28515625" style="19" bestFit="1" customWidth="1"/>
    <col min="8716" max="8718" width="10.140625" style="19" bestFit="1" customWidth="1"/>
    <col min="8719" max="8719" width="14.140625" style="19" customWidth="1"/>
    <col min="8720" max="8941" width="9.140625" style="19"/>
    <col min="8942" max="8942" width="23.140625" style="19" customWidth="1"/>
    <col min="8943" max="8944" width="9.140625" style="19"/>
    <col min="8945" max="8945" width="13" style="19" customWidth="1"/>
    <col min="8946" max="8946" width="29.28515625" style="19" customWidth="1"/>
    <col min="8947" max="8949" width="9.140625" style="19"/>
    <col min="8950" max="8950" width="14.7109375" style="19" customWidth="1"/>
    <col min="8951" max="8951" width="13.42578125" style="19" customWidth="1"/>
    <col min="8952" max="8952" width="12.7109375" style="19" customWidth="1"/>
    <col min="8953" max="8953" width="14.140625" style="19" customWidth="1"/>
    <col min="8954" max="8954" width="9.140625" style="19"/>
    <col min="8955" max="8956" width="10.140625" style="19" bestFit="1" customWidth="1"/>
    <col min="8957" max="8958" width="9.28515625" style="19" bestFit="1" customWidth="1"/>
    <col min="8959" max="8965" width="10.140625" style="19" bestFit="1" customWidth="1"/>
    <col min="8966" max="8966" width="9.28515625" style="19" bestFit="1" customWidth="1"/>
    <col min="8967" max="8968" width="10.140625" style="19" bestFit="1" customWidth="1"/>
    <col min="8969" max="8971" width="9.28515625" style="19" bestFit="1" customWidth="1"/>
    <col min="8972" max="8974" width="10.140625" style="19" bestFit="1" customWidth="1"/>
    <col min="8975" max="8975" width="14.140625" style="19" customWidth="1"/>
    <col min="8976" max="9197" width="9.140625" style="19"/>
    <col min="9198" max="9198" width="23.140625" style="19" customWidth="1"/>
    <col min="9199" max="9200" width="9.140625" style="19"/>
    <col min="9201" max="9201" width="13" style="19" customWidth="1"/>
    <col min="9202" max="9202" width="29.28515625" style="19" customWidth="1"/>
    <col min="9203" max="9205" width="9.140625" style="19"/>
    <col min="9206" max="9206" width="14.7109375" style="19" customWidth="1"/>
    <col min="9207" max="9207" width="13.42578125" style="19" customWidth="1"/>
    <col min="9208" max="9208" width="12.7109375" style="19" customWidth="1"/>
    <col min="9209" max="9209" width="14.140625" style="19" customWidth="1"/>
    <col min="9210" max="9210" width="9.140625" style="19"/>
    <col min="9211" max="9212" width="10.140625" style="19" bestFit="1" customWidth="1"/>
    <col min="9213" max="9214" width="9.28515625" style="19" bestFit="1" customWidth="1"/>
    <col min="9215" max="9221" width="10.140625" style="19" bestFit="1" customWidth="1"/>
    <col min="9222" max="9222" width="9.28515625" style="19" bestFit="1" customWidth="1"/>
    <col min="9223" max="9224" width="10.140625" style="19" bestFit="1" customWidth="1"/>
    <col min="9225" max="9227" width="9.28515625" style="19" bestFit="1" customWidth="1"/>
    <col min="9228" max="9230" width="10.140625" style="19" bestFit="1" customWidth="1"/>
    <col min="9231" max="9231" width="14.140625" style="19" customWidth="1"/>
    <col min="9232" max="9453" width="9.140625" style="19"/>
    <col min="9454" max="9454" width="23.140625" style="19" customWidth="1"/>
    <col min="9455" max="9456" width="9.140625" style="19"/>
    <col min="9457" max="9457" width="13" style="19" customWidth="1"/>
    <col min="9458" max="9458" width="29.28515625" style="19" customWidth="1"/>
    <col min="9459" max="9461" width="9.140625" style="19"/>
    <col min="9462" max="9462" width="14.7109375" style="19" customWidth="1"/>
    <col min="9463" max="9463" width="13.42578125" style="19" customWidth="1"/>
    <col min="9464" max="9464" width="12.7109375" style="19" customWidth="1"/>
    <col min="9465" max="9465" width="14.140625" style="19" customWidth="1"/>
    <col min="9466" max="9466" width="9.140625" style="19"/>
    <col min="9467" max="9468" width="10.140625" style="19" bestFit="1" customWidth="1"/>
    <col min="9469" max="9470" width="9.28515625" style="19" bestFit="1" customWidth="1"/>
    <col min="9471" max="9477" width="10.140625" style="19" bestFit="1" customWidth="1"/>
    <col min="9478" max="9478" width="9.28515625" style="19" bestFit="1" customWidth="1"/>
    <col min="9479" max="9480" width="10.140625" style="19" bestFit="1" customWidth="1"/>
    <col min="9481" max="9483" width="9.28515625" style="19" bestFit="1" customWidth="1"/>
    <col min="9484" max="9486" width="10.140625" style="19" bestFit="1" customWidth="1"/>
    <col min="9487" max="9487" width="14.140625" style="19" customWidth="1"/>
    <col min="9488" max="9709" width="9.140625" style="19"/>
    <col min="9710" max="9710" width="23.140625" style="19" customWidth="1"/>
    <col min="9711" max="9712" width="9.140625" style="19"/>
    <col min="9713" max="9713" width="13" style="19" customWidth="1"/>
    <col min="9714" max="9714" width="29.28515625" style="19" customWidth="1"/>
    <col min="9715" max="9717" width="9.140625" style="19"/>
    <col min="9718" max="9718" width="14.7109375" style="19" customWidth="1"/>
    <col min="9719" max="9719" width="13.42578125" style="19" customWidth="1"/>
    <col min="9720" max="9720" width="12.7109375" style="19" customWidth="1"/>
    <col min="9721" max="9721" width="14.140625" style="19" customWidth="1"/>
    <col min="9722" max="9722" width="9.140625" style="19"/>
    <col min="9723" max="9724" width="10.140625" style="19" bestFit="1" customWidth="1"/>
    <col min="9725" max="9726" width="9.28515625" style="19" bestFit="1" customWidth="1"/>
    <col min="9727" max="9733" width="10.140625" style="19" bestFit="1" customWidth="1"/>
    <col min="9734" max="9734" width="9.28515625" style="19" bestFit="1" customWidth="1"/>
    <col min="9735" max="9736" width="10.140625" style="19" bestFit="1" customWidth="1"/>
    <col min="9737" max="9739" width="9.28515625" style="19" bestFit="1" customWidth="1"/>
    <col min="9740" max="9742" width="10.140625" style="19" bestFit="1" customWidth="1"/>
    <col min="9743" max="9743" width="14.140625" style="19" customWidth="1"/>
    <col min="9744" max="9965" width="9.140625" style="19"/>
    <col min="9966" max="9966" width="23.140625" style="19" customWidth="1"/>
    <col min="9967" max="9968" width="9.140625" style="19"/>
    <col min="9969" max="9969" width="13" style="19" customWidth="1"/>
    <col min="9970" max="9970" width="29.28515625" style="19" customWidth="1"/>
    <col min="9971" max="9973" width="9.140625" style="19"/>
    <col min="9974" max="9974" width="14.7109375" style="19" customWidth="1"/>
    <col min="9975" max="9975" width="13.42578125" style="19" customWidth="1"/>
    <col min="9976" max="9976" width="12.7109375" style="19" customWidth="1"/>
    <col min="9977" max="9977" width="14.140625" style="19" customWidth="1"/>
    <col min="9978" max="9978" width="9.140625" style="19"/>
    <col min="9979" max="9980" width="10.140625" style="19" bestFit="1" customWidth="1"/>
    <col min="9981" max="9982" width="9.28515625" style="19" bestFit="1" customWidth="1"/>
    <col min="9983" max="9989" width="10.140625" style="19" bestFit="1" customWidth="1"/>
    <col min="9990" max="9990" width="9.28515625" style="19" bestFit="1" customWidth="1"/>
    <col min="9991" max="9992" width="10.140625" style="19" bestFit="1" customWidth="1"/>
    <col min="9993" max="9995" width="9.28515625" style="19" bestFit="1" customWidth="1"/>
    <col min="9996" max="9998" width="10.140625" style="19" bestFit="1" customWidth="1"/>
    <col min="9999" max="9999" width="14.140625" style="19" customWidth="1"/>
    <col min="10000" max="10221" width="9.140625" style="19"/>
    <col min="10222" max="10222" width="23.140625" style="19" customWidth="1"/>
    <col min="10223" max="10224" width="9.140625" style="19"/>
    <col min="10225" max="10225" width="13" style="19" customWidth="1"/>
    <col min="10226" max="10226" width="29.28515625" style="19" customWidth="1"/>
    <col min="10227" max="10229" width="9.140625" style="19"/>
    <col min="10230" max="10230" width="14.7109375" style="19" customWidth="1"/>
    <col min="10231" max="10231" width="13.42578125" style="19" customWidth="1"/>
    <col min="10232" max="10232" width="12.7109375" style="19" customWidth="1"/>
    <col min="10233" max="10233" width="14.140625" style="19" customWidth="1"/>
    <col min="10234" max="10234" width="9.140625" style="19"/>
    <col min="10235" max="10236" width="10.140625" style="19" bestFit="1" customWidth="1"/>
    <col min="10237" max="10238" width="9.28515625" style="19" bestFit="1" customWidth="1"/>
    <col min="10239" max="10245" width="10.140625" style="19" bestFit="1" customWidth="1"/>
    <col min="10246" max="10246" width="9.28515625" style="19" bestFit="1" customWidth="1"/>
    <col min="10247" max="10248" width="10.140625" style="19" bestFit="1" customWidth="1"/>
    <col min="10249" max="10251" width="9.28515625" style="19" bestFit="1" customWidth="1"/>
    <col min="10252" max="10254" width="10.140625" style="19" bestFit="1" customWidth="1"/>
    <col min="10255" max="10255" width="14.140625" style="19" customWidth="1"/>
    <col min="10256" max="10477" width="9.140625" style="19"/>
    <col min="10478" max="10478" width="23.140625" style="19" customWidth="1"/>
    <col min="10479" max="10480" width="9.140625" style="19"/>
    <col min="10481" max="10481" width="13" style="19" customWidth="1"/>
    <col min="10482" max="10482" width="29.28515625" style="19" customWidth="1"/>
    <col min="10483" max="10485" width="9.140625" style="19"/>
    <col min="10486" max="10486" width="14.7109375" style="19" customWidth="1"/>
    <col min="10487" max="10487" width="13.42578125" style="19" customWidth="1"/>
    <col min="10488" max="10488" width="12.7109375" style="19" customWidth="1"/>
    <col min="10489" max="10489" width="14.140625" style="19" customWidth="1"/>
    <col min="10490" max="10490" width="9.140625" style="19"/>
    <col min="10491" max="10492" width="10.140625" style="19" bestFit="1" customWidth="1"/>
    <col min="10493" max="10494" width="9.28515625" style="19" bestFit="1" customWidth="1"/>
    <col min="10495" max="10501" width="10.140625" style="19" bestFit="1" customWidth="1"/>
    <col min="10502" max="10502" width="9.28515625" style="19" bestFit="1" customWidth="1"/>
    <col min="10503" max="10504" width="10.140625" style="19" bestFit="1" customWidth="1"/>
    <col min="10505" max="10507" width="9.28515625" style="19" bestFit="1" customWidth="1"/>
    <col min="10508" max="10510" width="10.140625" style="19" bestFit="1" customWidth="1"/>
    <col min="10511" max="10511" width="14.140625" style="19" customWidth="1"/>
    <col min="10512" max="10733" width="9.140625" style="19"/>
    <col min="10734" max="10734" width="23.140625" style="19" customWidth="1"/>
    <col min="10735" max="10736" width="9.140625" style="19"/>
    <col min="10737" max="10737" width="13" style="19" customWidth="1"/>
    <col min="10738" max="10738" width="29.28515625" style="19" customWidth="1"/>
    <col min="10739" max="10741" width="9.140625" style="19"/>
    <col min="10742" max="10742" width="14.7109375" style="19" customWidth="1"/>
    <col min="10743" max="10743" width="13.42578125" style="19" customWidth="1"/>
    <col min="10744" max="10744" width="12.7109375" style="19" customWidth="1"/>
    <col min="10745" max="10745" width="14.140625" style="19" customWidth="1"/>
    <col min="10746" max="10746" width="9.140625" style="19"/>
    <col min="10747" max="10748" width="10.140625" style="19" bestFit="1" customWidth="1"/>
    <col min="10749" max="10750" width="9.28515625" style="19" bestFit="1" customWidth="1"/>
    <col min="10751" max="10757" width="10.140625" style="19" bestFit="1" customWidth="1"/>
    <col min="10758" max="10758" width="9.28515625" style="19" bestFit="1" customWidth="1"/>
    <col min="10759" max="10760" width="10.140625" style="19" bestFit="1" customWidth="1"/>
    <col min="10761" max="10763" width="9.28515625" style="19" bestFit="1" customWidth="1"/>
    <col min="10764" max="10766" width="10.140625" style="19" bestFit="1" customWidth="1"/>
    <col min="10767" max="10767" width="14.140625" style="19" customWidth="1"/>
    <col min="10768" max="10989" width="9.140625" style="19"/>
    <col min="10990" max="10990" width="23.140625" style="19" customWidth="1"/>
    <col min="10991" max="10992" width="9.140625" style="19"/>
    <col min="10993" max="10993" width="13" style="19" customWidth="1"/>
    <col min="10994" max="10994" width="29.28515625" style="19" customWidth="1"/>
    <col min="10995" max="10997" width="9.140625" style="19"/>
    <col min="10998" max="10998" width="14.7109375" style="19" customWidth="1"/>
    <col min="10999" max="10999" width="13.42578125" style="19" customWidth="1"/>
    <col min="11000" max="11000" width="12.7109375" style="19" customWidth="1"/>
    <col min="11001" max="11001" width="14.140625" style="19" customWidth="1"/>
    <col min="11002" max="11002" width="9.140625" style="19"/>
    <col min="11003" max="11004" width="10.140625" style="19" bestFit="1" customWidth="1"/>
    <col min="11005" max="11006" width="9.28515625" style="19" bestFit="1" customWidth="1"/>
    <col min="11007" max="11013" width="10.140625" style="19" bestFit="1" customWidth="1"/>
    <col min="11014" max="11014" width="9.28515625" style="19" bestFit="1" customWidth="1"/>
    <col min="11015" max="11016" width="10.140625" style="19" bestFit="1" customWidth="1"/>
    <col min="11017" max="11019" width="9.28515625" style="19" bestFit="1" customWidth="1"/>
    <col min="11020" max="11022" width="10.140625" style="19" bestFit="1" customWidth="1"/>
    <col min="11023" max="11023" width="14.140625" style="19" customWidth="1"/>
    <col min="11024" max="11245" width="9.140625" style="19"/>
    <col min="11246" max="11246" width="23.140625" style="19" customWidth="1"/>
    <col min="11247" max="11248" width="9.140625" style="19"/>
    <col min="11249" max="11249" width="13" style="19" customWidth="1"/>
    <col min="11250" max="11250" width="29.28515625" style="19" customWidth="1"/>
    <col min="11251" max="11253" width="9.140625" style="19"/>
    <col min="11254" max="11254" width="14.7109375" style="19" customWidth="1"/>
    <col min="11255" max="11255" width="13.42578125" style="19" customWidth="1"/>
    <col min="11256" max="11256" width="12.7109375" style="19" customWidth="1"/>
    <col min="11257" max="11257" width="14.140625" style="19" customWidth="1"/>
    <col min="11258" max="11258" width="9.140625" style="19"/>
    <col min="11259" max="11260" width="10.140625" style="19" bestFit="1" customWidth="1"/>
    <col min="11261" max="11262" width="9.28515625" style="19" bestFit="1" customWidth="1"/>
    <col min="11263" max="11269" width="10.140625" style="19" bestFit="1" customWidth="1"/>
    <col min="11270" max="11270" width="9.28515625" style="19" bestFit="1" customWidth="1"/>
    <col min="11271" max="11272" width="10.140625" style="19" bestFit="1" customWidth="1"/>
    <col min="11273" max="11275" width="9.28515625" style="19" bestFit="1" customWidth="1"/>
    <col min="11276" max="11278" width="10.140625" style="19" bestFit="1" customWidth="1"/>
    <col min="11279" max="11279" width="14.140625" style="19" customWidth="1"/>
    <col min="11280" max="11501" width="9.140625" style="19"/>
    <col min="11502" max="11502" width="23.140625" style="19" customWidth="1"/>
    <col min="11503" max="11504" width="9.140625" style="19"/>
    <col min="11505" max="11505" width="13" style="19" customWidth="1"/>
    <col min="11506" max="11506" width="29.28515625" style="19" customWidth="1"/>
    <col min="11507" max="11509" width="9.140625" style="19"/>
    <col min="11510" max="11510" width="14.7109375" style="19" customWidth="1"/>
    <col min="11511" max="11511" width="13.42578125" style="19" customWidth="1"/>
    <col min="11512" max="11512" width="12.7109375" style="19" customWidth="1"/>
    <col min="11513" max="11513" width="14.140625" style="19" customWidth="1"/>
    <col min="11514" max="11514" width="9.140625" style="19"/>
    <col min="11515" max="11516" width="10.140625" style="19" bestFit="1" customWidth="1"/>
    <col min="11517" max="11518" width="9.28515625" style="19" bestFit="1" customWidth="1"/>
    <col min="11519" max="11525" width="10.140625" style="19" bestFit="1" customWidth="1"/>
    <col min="11526" max="11526" width="9.28515625" style="19" bestFit="1" customWidth="1"/>
    <col min="11527" max="11528" width="10.140625" style="19" bestFit="1" customWidth="1"/>
    <col min="11529" max="11531" width="9.28515625" style="19" bestFit="1" customWidth="1"/>
    <col min="11532" max="11534" width="10.140625" style="19" bestFit="1" customWidth="1"/>
    <col min="11535" max="11535" width="14.140625" style="19" customWidth="1"/>
    <col min="11536" max="11757" width="9.140625" style="19"/>
    <col min="11758" max="11758" width="23.140625" style="19" customWidth="1"/>
    <col min="11759" max="11760" width="9.140625" style="19"/>
    <col min="11761" max="11761" width="13" style="19" customWidth="1"/>
    <col min="11762" max="11762" width="29.28515625" style="19" customWidth="1"/>
    <col min="11763" max="11765" width="9.140625" style="19"/>
    <col min="11766" max="11766" width="14.7109375" style="19" customWidth="1"/>
    <col min="11767" max="11767" width="13.42578125" style="19" customWidth="1"/>
    <col min="11768" max="11768" width="12.7109375" style="19" customWidth="1"/>
    <col min="11769" max="11769" width="14.140625" style="19" customWidth="1"/>
    <col min="11770" max="11770" width="9.140625" style="19"/>
    <col min="11771" max="11772" width="10.140625" style="19" bestFit="1" customWidth="1"/>
    <col min="11773" max="11774" width="9.28515625" style="19" bestFit="1" customWidth="1"/>
    <col min="11775" max="11781" width="10.140625" style="19" bestFit="1" customWidth="1"/>
    <col min="11782" max="11782" width="9.28515625" style="19" bestFit="1" customWidth="1"/>
    <col min="11783" max="11784" width="10.140625" style="19" bestFit="1" customWidth="1"/>
    <col min="11785" max="11787" width="9.28515625" style="19" bestFit="1" customWidth="1"/>
    <col min="11788" max="11790" width="10.140625" style="19" bestFit="1" customWidth="1"/>
    <col min="11791" max="11791" width="14.140625" style="19" customWidth="1"/>
    <col min="11792" max="12013" width="9.140625" style="19"/>
    <col min="12014" max="12014" width="23.140625" style="19" customWidth="1"/>
    <col min="12015" max="12016" width="9.140625" style="19"/>
    <col min="12017" max="12017" width="13" style="19" customWidth="1"/>
    <col min="12018" max="12018" width="29.28515625" style="19" customWidth="1"/>
    <col min="12019" max="12021" width="9.140625" style="19"/>
    <col min="12022" max="12022" width="14.7109375" style="19" customWidth="1"/>
    <col min="12023" max="12023" width="13.42578125" style="19" customWidth="1"/>
    <col min="12024" max="12024" width="12.7109375" style="19" customWidth="1"/>
    <col min="12025" max="12025" width="14.140625" style="19" customWidth="1"/>
    <col min="12026" max="12026" width="9.140625" style="19"/>
    <col min="12027" max="12028" width="10.140625" style="19" bestFit="1" customWidth="1"/>
    <col min="12029" max="12030" width="9.28515625" style="19" bestFit="1" customWidth="1"/>
    <col min="12031" max="12037" width="10.140625" style="19" bestFit="1" customWidth="1"/>
    <col min="12038" max="12038" width="9.28515625" style="19" bestFit="1" customWidth="1"/>
    <col min="12039" max="12040" width="10.140625" style="19" bestFit="1" customWidth="1"/>
    <col min="12041" max="12043" width="9.28515625" style="19" bestFit="1" customWidth="1"/>
    <col min="12044" max="12046" width="10.140625" style="19" bestFit="1" customWidth="1"/>
    <col min="12047" max="12047" width="14.140625" style="19" customWidth="1"/>
    <col min="12048" max="12269" width="9.140625" style="19"/>
    <col min="12270" max="12270" width="23.140625" style="19" customWidth="1"/>
    <col min="12271" max="12272" width="9.140625" style="19"/>
    <col min="12273" max="12273" width="13" style="19" customWidth="1"/>
    <col min="12274" max="12274" width="29.28515625" style="19" customWidth="1"/>
    <col min="12275" max="12277" width="9.140625" style="19"/>
    <col min="12278" max="12278" width="14.7109375" style="19" customWidth="1"/>
    <col min="12279" max="12279" width="13.42578125" style="19" customWidth="1"/>
    <col min="12280" max="12280" width="12.7109375" style="19" customWidth="1"/>
    <col min="12281" max="12281" width="14.140625" style="19" customWidth="1"/>
    <col min="12282" max="12282" width="9.140625" style="19"/>
    <col min="12283" max="12284" width="10.140625" style="19" bestFit="1" customWidth="1"/>
    <col min="12285" max="12286" width="9.28515625" style="19" bestFit="1" customWidth="1"/>
    <col min="12287" max="12293" width="10.140625" style="19" bestFit="1" customWidth="1"/>
    <col min="12294" max="12294" width="9.28515625" style="19" bestFit="1" customWidth="1"/>
    <col min="12295" max="12296" width="10.140625" style="19" bestFit="1" customWidth="1"/>
    <col min="12297" max="12299" width="9.28515625" style="19" bestFit="1" customWidth="1"/>
    <col min="12300" max="12302" width="10.140625" style="19" bestFit="1" customWidth="1"/>
    <col min="12303" max="12303" width="14.140625" style="19" customWidth="1"/>
    <col min="12304" max="12525" width="9.140625" style="19"/>
    <col min="12526" max="12526" width="23.140625" style="19" customWidth="1"/>
    <col min="12527" max="12528" width="9.140625" style="19"/>
    <col min="12529" max="12529" width="13" style="19" customWidth="1"/>
    <col min="12530" max="12530" width="29.28515625" style="19" customWidth="1"/>
    <col min="12531" max="12533" width="9.140625" style="19"/>
    <col min="12534" max="12534" width="14.7109375" style="19" customWidth="1"/>
    <col min="12535" max="12535" width="13.42578125" style="19" customWidth="1"/>
    <col min="12536" max="12536" width="12.7109375" style="19" customWidth="1"/>
    <col min="12537" max="12537" width="14.140625" style="19" customWidth="1"/>
    <col min="12538" max="12538" width="9.140625" style="19"/>
    <col min="12539" max="12540" width="10.140625" style="19" bestFit="1" customWidth="1"/>
    <col min="12541" max="12542" width="9.28515625" style="19" bestFit="1" customWidth="1"/>
    <col min="12543" max="12549" width="10.140625" style="19" bestFit="1" customWidth="1"/>
    <col min="12550" max="12550" width="9.28515625" style="19" bestFit="1" customWidth="1"/>
    <col min="12551" max="12552" width="10.140625" style="19" bestFit="1" customWidth="1"/>
    <col min="12553" max="12555" width="9.28515625" style="19" bestFit="1" customWidth="1"/>
    <col min="12556" max="12558" width="10.140625" style="19" bestFit="1" customWidth="1"/>
    <col min="12559" max="12559" width="14.140625" style="19" customWidth="1"/>
    <col min="12560" max="12781" width="9.140625" style="19"/>
    <col min="12782" max="12782" width="23.140625" style="19" customWidth="1"/>
    <col min="12783" max="12784" width="9.140625" style="19"/>
    <col min="12785" max="12785" width="13" style="19" customWidth="1"/>
    <col min="12786" max="12786" width="29.28515625" style="19" customWidth="1"/>
    <col min="12787" max="12789" width="9.140625" style="19"/>
    <col min="12790" max="12790" width="14.7109375" style="19" customWidth="1"/>
    <col min="12791" max="12791" width="13.42578125" style="19" customWidth="1"/>
    <col min="12792" max="12792" width="12.7109375" style="19" customWidth="1"/>
    <col min="12793" max="12793" width="14.140625" style="19" customWidth="1"/>
    <col min="12794" max="12794" width="9.140625" style="19"/>
    <col min="12795" max="12796" width="10.140625" style="19" bestFit="1" customWidth="1"/>
    <col min="12797" max="12798" width="9.28515625" style="19" bestFit="1" customWidth="1"/>
    <col min="12799" max="12805" width="10.140625" style="19" bestFit="1" customWidth="1"/>
    <col min="12806" max="12806" width="9.28515625" style="19" bestFit="1" customWidth="1"/>
    <col min="12807" max="12808" width="10.140625" style="19" bestFit="1" customWidth="1"/>
    <col min="12809" max="12811" width="9.28515625" style="19" bestFit="1" customWidth="1"/>
    <col min="12812" max="12814" width="10.140625" style="19" bestFit="1" customWidth="1"/>
    <col min="12815" max="12815" width="14.140625" style="19" customWidth="1"/>
    <col min="12816" max="13037" width="9.140625" style="19"/>
    <col min="13038" max="13038" width="23.140625" style="19" customWidth="1"/>
    <col min="13039" max="13040" width="9.140625" style="19"/>
    <col min="13041" max="13041" width="13" style="19" customWidth="1"/>
    <col min="13042" max="13042" width="29.28515625" style="19" customWidth="1"/>
    <col min="13043" max="13045" width="9.140625" style="19"/>
    <col min="13046" max="13046" width="14.7109375" style="19" customWidth="1"/>
    <col min="13047" max="13047" width="13.42578125" style="19" customWidth="1"/>
    <col min="13048" max="13048" width="12.7109375" style="19" customWidth="1"/>
    <col min="13049" max="13049" width="14.140625" style="19" customWidth="1"/>
    <col min="13050" max="13050" width="9.140625" style="19"/>
    <col min="13051" max="13052" width="10.140625" style="19" bestFit="1" customWidth="1"/>
    <col min="13053" max="13054" width="9.28515625" style="19" bestFit="1" customWidth="1"/>
    <col min="13055" max="13061" width="10.140625" style="19" bestFit="1" customWidth="1"/>
    <col min="13062" max="13062" width="9.28515625" style="19" bestFit="1" customWidth="1"/>
    <col min="13063" max="13064" width="10.140625" style="19" bestFit="1" customWidth="1"/>
    <col min="13065" max="13067" width="9.28515625" style="19" bestFit="1" customWidth="1"/>
    <col min="13068" max="13070" width="10.140625" style="19" bestFit="1" customWidth="1"/>
    <col min="13071" max="13071" width="14.140625" style="19" customWidth="1"/>
    <col min="13072" max="13293" width="9.140625" style="19"/>
    <col min="13294" max="13294" width="23.140625" style="19" customWidth="1"/>
    <col min="13295" max="13296" width="9.140625" style="19"/>
    <col min="13297" max="13297" width="13" style="19" customWidth="1"/>
    <col min="13298" max="13298" width="29.28515625" style="19" customWidth="1"/>
    <col min="13299" max="13301" width="9.140625" style="19"/>
    <col min="13302" max="13302" width="14.7109375" style="19" customWidth="1"/>
    <col min="13303" max="13303" width="13.42578125" style="19" customWidth="1"/>
    <col min="13304" max="13304" width="12.7109375" style="19" customWidth="1"/>
    <col min="13305" max="13305" width="14.140625" style="19" customWidth="1"/>
    <col min="13306" max="13306" width="9.140625" style="19"/>
    <col min="13307" max="13308" width="10.140625" style="19" bestFit="1" customWidth="1"/>
    <col min="13309" max="13310" width="9.28515625" style="19" bestFit="1" customWidth="1"/>
    <col min="13311" max="13317" width="10.140625" style="19" bestFit="1" customWidth="1"/>
    <col min="13318" max="13318" width="9.28515625" style="19" bestFit="1" customWidth="1"/>
    <col min="13319" max="13320" width="10.140625" style="19" bestFit="1" customWidth="1"/>
    <col min="13321" max="13323" width="9.28515625" style="19" bestFit="1" customWidth="1"/>
    <col min="13324" max="13326" width="10.140625" style="19" bestFit="1" customWidth="1"/>
    <col min="13327" max="13327" width="14.140625" style="19" customWidth="1"/>
    <col min="13328" max="13549" width="9.140625" style="19"/>
    <col min="13550" max="13550" width="23.140625" style="19" customWidth="1"/>
    <col min="13551" max="13552" width="9.140625" style="19"/>
    <col min="13553" max="13553" width="13" style="19" customWidth="1"/>
    <col min="13554" max="13554" width="29.28515625" style="19" customWidth="1"/>
    <col min="13555" max="13557" width="9.140625" style="19"/>
    <col min="13558" max="13558" width="14.7109375" style="19" customWidth="1"/>
    <col min="13559" max="13559" width="13.42578125" style="19" customWidth="1"/>
    <col min="13560" max="13560" width="12.7109375" style="19" customWidth="1"/>
    <col min="13561" max="13561" width="14.140625" style="19" customWidth="1"/>
    <col min="13562" max="13562" width="9.140625" style="19"/>
    <col min="13563" max="13564" width="10.140625" style="19" bestFit="1" customWidth="1"/>
    <col min="13565" max="13566" width="9.28515625" style="19" bestFit="1" customWidth="1"/>
    <col min="13567" max="13573" width="10.140625" style="19" bestFit="1" customWidth="1"/>
    <col min="13574" max="13574" width="9.28515625" style="19" bestFit="1" customWidth="1"/>
    <col min="13575" max="13576" width="10.140625" style="19" bestFit="1" customWidth="1"/>
    <col min="13577" max="13579" width="9.28515625" style="19" bestFit="1" customWidth="1"/>
    <col min="13580" max="13582" width="10.140625" style="19" bestFit="1" customWidth="1"/>
    <col min="13583" max="13583" width="14.140625" style="19" customWidth="1"/>
    <col min="13584" max="13805" width="9.140625" style="19"/>
    <col min="13806" max="13806" width="23.140625" style="19" customWidth="1"/>
    <col min="13807" max="13808" width="9.140625" style="19"/>
    <col min="13809" max="13809" width="13" style="19" customWidth="1"/>
    <col min="13810" max="13810" width="29.28515625" style="19" customWidth="1"/>
    <col min="13811" max="13813" width="9.140625" style="19"/>
    <col min="13814" max="13814" width="14.7109375" style="19" customWidth="1"/>
    <col min="13815" max="13815" width="13.42578125" style="19" customWidth="1"/>
    <col min="13816" max="13816" width="12.7109375" style="19" customWidth="1"/>
    <col min="13817" max="13817" width="14.140625" style="19" customWidth="1"/>
    <col min="13818" max="13818" width="9.140625" style="19"/>
    <col min="13819" max="13820" width="10.140625" style="19" bestFit="1" customWidth="1"/>
    <col min="13821" max="13822" width="9.28515625" style="19" bestFit="1" customWidth="1"/>
    <col min="13823" max="13829" width="10.140625" style="19" bestFit="1" customWidth="1"/>
    <col min="13830" max="13830" width="9.28515625" style="19" bestFit="1" customWidth="1"/>
    <col min="13831" max="13832" width="10.140625" style="19" bestFit="1" customWidth="1"/>
    <col min="13833" max="13835" width="9.28515625" style="19" bestFit="1" customWidth="1"/>
    <col min="13836" max="13838" width="10.140625" style="19" bestFit="1" customWidth="1"/>
    <col min="13839" max="13839" width="14.140625" style="19" customWidth="1"/>
    <col min="13840" max="14061" width="9.140625" style="19"/>
    <col min="14062" max="14062" width="23.140625" style="19" customWidth="1"/>
    <col min="14063" max="14064" width="9.140625" style="19"/>
    <col min="14065" max="14065" width="13" style="19" customWidth="1"/>
    <col min="14066" max="14066" width="29.28515625" style="19" customWidth="1"/>
    <col min="14067" max="14069" width="9.140625" style="19"/>
    <col min="14070" max="14070" width="14.7109375" style="19" customWidth="1"/>
    <col min="14071" max="14071" width="13.42578125" style="19" customWidth="1"/>
    <col min="14072" max="14072" width="12.7109375" style="19" customWidth="1"/>
    <col min="14073" max="14073" width="14.140625" style="19" customWidth="1"/>
    <col min="14074" max="14074" width="9.140625" style="19"/>
    <col min="14075" max="14076" width="10.140625" style="19" bestFit="1" customWidth="1"/>
    <col min="14077" max="14078" width="9.28515625" style="19" bestFit="1" customWidth="1"/>
    <col min="14079" max="14085" width="10.140625" style="19" bestFit="1" customWidth="1"/>
    <col min="14086" max="14086" width="9.28515625" style="19" bestFit="1" customWidth="1"/>
    <col min="14087" max="14088" width="10.140625" style="19" bestFit="1" customWidth="1"/>
    <col min="14089" max="14091" width="9.28515625" style="19" bestFit="1" customWidth="1"/>
    <col min="14092" max="14094" width="10.140625" style="19" bestFit="1" customWidth="1"/>
    <col min="14095" max="14095" width="14.140625" style="19" customWidth="1"/>
    <col min="14096" max="14317" width="9.140625" style="19"/>
    <col min="14318" max="14318" width="23.140625" style="19" customWidth="1"/>
    <col min="14319" max="14320" width="9.140625" style="19"/>
    <col min="14321" max="14321" width="13" style="19" customWidth="1"/>
    <col min="14322" max="14322" width="29.28515625" style="19" customWidth="1"/>
    <col min="14323" max="14325" width="9.140625" style="19"/>
    <col min="14326" max="14326" width="14.7109375" style="19" customWidth="1"/>
    <col min="14327" max="14327" width="13.42578125" style="19" customWidth="1"/>
    <col min="14328" max="14328" width="12.7109375" style="19" customWidth="1"/>
    <col min="14329" max="14329" width="14.140625" style="19" customWidth="1"/>
    <col min="14330" max="14330" width="9.140625" style="19"/>
    <col min="14331" max="14332" width="10.140625" style="19" bestFit="1" customWidth="1"/>
    <col min="14333" max="14334" width="9.28515625" style="19" bestFit="1" customWidth="1"/>
    <col min="14335" max="14341" width="10.140625" style="19" bestFit="1" customWidth="1"/>
    <col min="14342" max="14342" width="9.28515625" style="19" bestFit="1" customWidth="1"/>
    <col min="14343" max="14344" width="10.140625" style="19" bestFit="1" customWidth="1"/>
    <col min="14345" max="14347" width="9.28515625" style="19" bestFit="1" customWidth="1"/>
    <col min="14348" max="14350" width="10.140625" style="19" bestFit="1" customWidth="1"/>
    <col min="14351" max="14351" width="14.140625" style="19" customWidth="1"/>
    <col min="14352" max="14573" width="9.140625" style="19"/>
    <col min="14574" max="14574" width="23.140625" style="19" customWidth="1"/>
    <col min="14575" max="14576" width="9.140625" style="19"/>
    <col min="14577" max="14577" width="13" style="19" customWidth="1"/>
    <col min="14578" max="14578" width="29.28515625" style="19" customWidth="1"/>
    <col min="14579" max="14581" width="9.140625" style="19"/>
    <col min="14582" max="14582" width="14.7109375" style="19" customWidth="1"/>
    <col min="14583" max="14583" width="13.42578125" style="19" customWidth="1"/>
    <col min="14584" max="14584" width="12.7109375" style="19" customWidth="1"/>
    <col min="14585" max="14585" width="14.140625" style="19" customWidth="1"/>
    <col min="14586" max="14586" width="9.140625" style="19"/>
    <col min="14587" max="14588" width="10.140625" style="19" bestFit="1" customWidth="1"/>
    <col min="14589" max="14590" width="9.28515625" style="19" bestFit="1" customWidth="1"/>
    <col min="14591" max="14597" width="10.140625" style="19" bestFit="1" customWidth="1"/>
    <col min="14598" max="14598" width="9.28515625" style="19" bestFit="1" customWidth="1"/>
    <col min="14599" max="14600" width="10.140625" style="19" bestFit="1" customWidth="1"/>
    <col min="14601" max="14603" width="9.28515625" style="19" bestFit="1" customWidth="1"/>
    <col min="14604" max="14606" width="10.140625" style="19" bestFit="1" customWidth="1"/>
    <col min="14607" max="14607" width="14.140625" style="19" customWidth="1"/>
    <col min="14608" max="14829" width="9.140625" style="19"/>
    <col min="14830" max="14830" width="23.140625" style="19" customWidth="1"/>
    <col min="14831" max="14832" width="9.140625" style="19"/>
    <col min="14833" max="14833" width="13" style="19" customWidth="1"/>
    <col min="14834" max="14834" width="29.28515625" style="19" customWidth="1"/>
    <col min="14835" max="14837" width="9.140625" style="19"/>
    <col min="14838" max="14838" width="14.7109375" style="19" customWidth="1"/>
    <col min="14839" max="14839" width="13.42578125" style="19" customWidth="1"/>
    <col min="14840" max="14840" width="12.7109375" style="19" customWidth="1"/>
    <col min="14841" max="14841" width="14.140625" style="19" customWidth="1"/>
    <col min="14842" max="14842" width="9.140625" style="19"/>
    <col min="14843" max="14844" width="10.140625" style="19" bestFit="1" customWidth="1"/>
    <col min="14845" max="14846" width="9.28515625" style="19" bestFit="1" customWidth="1"/>
    <col min="14847" max="14853" width="10.140625" style="19" bestFit="1" customWidth="1"/>
    <col min="14854" max="14854" width="9.28515625" style="19" bestFit="1" customWidth="1"/>
    <col min="14855" max="14856" width="10.140625" style="19" bestFit="1" customWidth="1"/>
    <col min="14857" max="14859" width="9.28515625" style="19" bestFit="1" customWidth="1"/>
    <col min="14860" max="14862" width="10.140625" style="19" bestFit="1" customWidth="1"/>
    <col min="14863" max="14863" width="14.140625" style="19" customWidth="1"/>
    <col min="14864" max="15085" width="9.140625" style="19"/>
    <col min="15086" max="15086" width="23.140625" style="19" customWidth="1"/>
    <col min="15087" max="15088" width="9.140625" style="19"/>
    <col min="15089" max="15089" width="13" style="19" customWidth="1"/>
    <col min="15090" max="15090" width="29.28515625" style="19" customWidth="1"/>
    <col min="15091" max="15093" width="9.140625" style="19"/>
    <col min="15094" max="15094" width="14.7109375" style="19" customWidth="1"/>
    <col min="15095" max="15095" width="13.42578125" style="19" customWidth="1"/>
    <col min="15096" max="15096" width="12.7109375" style="19" customWidth="1"/>
    <col min="15097" max="15097" width="14.140625" style="19" customWidth="1"/>
    <col min="15098" max="15098" width="9.140625" style="19"/>
    <col min="15099" max="15100" width="10.140625" style="19" bestFit="1" customWidth="1"/>
    <col min="15101" max="15102" width="9.28515625" style="19" bestFit="1" customWidth="1"/>
    <col min="15103" max="15109" width="10.140625" style="19" bestFit="1" customWidth="1"/>
    <col min="15110" max="15110" width="9.28515625" style="19" bestFit="1" customWidth="1"/>
    <col min="15111" max="15112" width="10.140625" style="19" bestFit="1" customWidth="1"/>
    <col min="15113" max="15115" width="9.28515625" style="19" bestFit="1" customWidth="1"/>
    <col min="15116" max="15118" width="10.140625" style="19" bestFit="1" customWidth="1"/>
    <col min="15119" max="15119" width="14.140625" style="19" customWidth="1"/>
    <col min="15120" max="15341" width="9.140625" style="19"/>
    <col min="15342" max="15342" width="23.140625" style="19" customWidth="1"/>
    <col min="15343" max="15344" width="9.140625" style="19"/>
    <col min="15345" max="15345" width="13" style="19" customWidth="1"/>
    <col min="15346" max="15346" width="29.28515625" style="19" customWidth="1"/>
    <col min="15347" max="15349" width="9.140625" style="19"/>
    <col min="15350" max="15350" width="14.7109375" style="19" customWidth="1"/>
    <col min="15351" max="15351" width="13.42578125" style="19" customWidth="1"/>
    <col min="15352" max="15352" width="12.7109375" style="19" customWidth="1"/>
    <col min="15353" max="15353" width="14.140625" style="19" customWidth="1"/>
    <col min="15354" max="15354" width="9.140625" style="19"/>
    <col min="15355" max="15356" width="10.140625" style="19" bestFit="1" customWidth="1"/>
    <col min="15357" max="15358" width="9.28515625" style="19" bestFit="1" customWidth="1"/>
    <col min="15359" max="15365" width="10.140625" style="19" bestFit="1" customWidth="1"/>
    <col min="15366" max="15366" width="9.28515625" style="19" bestFit="1" customWidth="1"/>
    <col min="15367" max="15368" width="10.140625" style="19" bestFit="1" customWidth="1"/>
    <col min="15369" max="15371" width="9.28515625" style="19" bestFit="1" customWidth="1"/>
    <col min="15372" max="15374" width="10.140625" style="19" bestFit="1" customWidth="1"/>
    <col min="15375" max="15375" width="14.140625" style="19" customWidth="1"/>
    <col min="15376" max="15597" width="9.140625" style="19"/>
    <col min="15598" max="15598" width="23.140625" style="19" customWidth="1"/>
    <col min="15599" max="15600" width="9.140625" style="19"/>
    <col min="15601" max="15601" width="13" style="19" customWidth="1"/>
    <col min="15602" max="15602" width="29.28515625" style="19" customWidth="1"/>
    <col min="15603" max="15605" width="9.140625" style="19"/>
    <col min="15606" max="15606" width="14.7109375" style="19" customWidth="1"/>
    <col min="15607" max="15607" width="13.42578125" style="19" customWidth="1"/>
    <col min="15608" max="15608" width="12.7109375" style="19" customWidth="1"/>
    <col min="15609" max="15609" width="14.140625" style="19" customWidth="1"/>
    <col min="15610" max="15610" width="9.140625" style="19"/>
    <col min="15611" max="15612" width="10.140625" style="19" bestFit="1" customWidth="1"/>
    <col min="15613" max="15614" width="9.28515625" style="19" bestFit="1" customWidth="1"/>
    <col min="15615" max="15621" width="10.140625" style="19" bestFit="1" customWidth="1"/>
    <col min="15622" max="15622" width="9.28515625" style="19" bestFit="1" customWidth="1"/>
    <col min="15623" max="15624" width="10.140625" style="19" bestFit="1" customWidth="1"/>
    <col min="15625" max="15627" width="9.28515625" style="19" bestFit="1" customWidth="1"/>
    <col min="15628" max="15630" width="10.140625" style="19" bestFit="1" customWidth="1"/>
    <col min="15631" max="15631" width="14.140625" style="19" customWidth="1"/>
    <col min="15632" max="15853" width="9.140625" style="19"/>
    <col min="15854" max="15854" width="23.140625" style="19" customWidth="1"/>
    <col min="15855" max="15856" width="9.140625" style="19"/>
    <col min="15857" max="15857" width="13" style="19" customWidth="1"/>
    <col min="15858" max="15858" width="29.28515625" style="19" customWidth="1"/>
    <col min="15859" max="15861" width="9.140625" style="19"/>
    <col min="15862" max="15862" width="14.7109375" style="19" customWidth="1"/>
    <col min="15863" max="15863" width="13.42578125" style="19" customWidth="1"/>
    <col min="15864" max="15864" width="12.7109375" style="19" customWidth="1"/>
    <col min="15865" max="15865" width="14.140625" style="19" customWidth="1"/>
    <col min="15866" max="15866" width="9.140625" style="19"/>
    <col min="15867" max="15868" width="10.140625" style="19" bestFit="1" customWidth="1"/>
    <col min="15869" max="15870" width="9.28515625" style="19" bestFit="1" customWidth="1"/>
    <col min="15871" max="15877" width="10.140625" style="19" bestFit="1" customWidth="1"/>
    <col min="15878" max="15878" width="9.28515625" style="19" bestFit="1" customWidth="1"/>
    <col min="15879" max="15880" width="10.140625" style="19" bestFit="1" customWidth="1"/>
    <col min="15881" max="15883" width="9.28515625" style="19" bestFit="1" customWidth="1"/>
    <col min="15884" max="15886" width="10.140625" style="19" bestFit="1" customWidth="1"/>
    <col min="15887" max="15887" width="14.140625" style="19" customWidth="1"/>
    <col min="15888" max="16109" width="9.140625" style="19"/>
    <col min="16110" max="16110" width="23.140625" style="19" customWidth="1"/>
    <col min="16111" max="16112" width="9.140625" style="19"/>
    <col min="16113" max="16113" width="13" style="19" customWidth="1"/>
    <col min="16114" max="16114" width="29.28515625" style="19" customWidth="1"/>
    <col min="16115" max="16117" width="9.140625" style="19"/>
    <col min="16118" max="16118" width="14.7109375" style="19" customWidth="1"/>
    <col min="16119" max="16119" width="13.42578125" style="19" customWidth="1"/>
    <col min="16120" max="16120" width="12.7109375" style="19" customWidth="1"/>
    <col min="16121" max="16121" width="14.140625" style="19" customWidth="1"/>
    <col min="16122" max="16122" width="9.140625" style="19"/>
    <col min="16123" max="16124" width="10.140625" style="19" bestFit="1" customWidth="1"/>
    <col min="16125" max="16126" width="9.28515625" style="19" bestFit="1" customWidth="1"/>
    <col min="16127" max="16133" width="10.140625" style="19" bestFit="1" customWidth="1"/>
    <col min="16134" max="16134" width="9.28515625" style="19" bestFit="1" customWidth="1"/>
    <col min="16135" max="16136" width="10.140625" style="19" bestFit="1" customWidth="1"/>
    <col min="16137" max="16139" width="9.28515625" style="19" bestFit="1" customWidth="1"/>
    <col min="16140" max="16142" width="10.140625" style="19" bestFit="1" customWidth="1"/>
    <col min="16143" max="16143" width="14.140625" style="19" customWidth="1"/>
    <col min="16144" max="16384" width="9.140625" style="19"/>
  </cols>
  <sheetData>
    <row r="1" spans="1:17" s="2" customFormat="1" ht="17.25" thickTop="1" thickBot="1" x14ac:dyDescent="0.3">
      <c r="A1" s="232"/>
      <c r="B1" s="230" t="s">
        <v>8</v>
      </c>
      <c r="C1" s="514" t="s">
        <v>9</v>
      </c>
      <c r="D1" s="515" t="s">
        <v>10</v>
      </c>
      <c r="E1" s="498" t="s">
        <v>11</v>
      </c>
      <c r="F1" s="230" t="s">
        <v>12</v>
      </c>
      <c r="G1" s="516" t="s">
        <v>13</v>
      </c>
      <c r="H1" s="114" t="s">
        <v>14</v>
      </c>
      <c r="I1" s="228" t="s">
        <v>15</v>
      </c>
      <c r="J1" s="228" t="s">
        <v>16</v>
      </c>
      <c r="K1" s="133" t="s">
        <v>66</v>
      </c>
      <c r="L1" s="230" t="s">
        <v>17</v>
      </c>
      <c r="M1" s="407" t="s">
        <v>18</v>
      </c>
      <c r="N1" s="228" t="s">
        <v>67</v>
      </c>
      <c r="O1" s="478" t="s">
        <v>19</v>
      </c>
      <c r="P1" s="517" t="s">
        <v>174</v>
      </c>
      <c r="Q1" s="518" t="s">
        <v>175</v>
      </c>
    </row>
    <row r="2" spans="1:17" s="2" customFormat="1" ht="16.5" thickTop="1" x14ac:dyDescent="0.25">
      <c r="A2" s="37"/>
      <c r="B2" s="543"/>
      <c r="C2" s="540"/>
      <c r="D2" s="585"/>
      <c r="E2" s="585"/>
      <c r="F2" s="123"/>
      <c r="G2" s="546"/>
      <c r="H2" s="576"/>
      <c r="I2" s="43"/>
      <c r="J2" s="134"/>
      <c r="K2" s="123"/>
      <c r="L2" s="135"/>
      <c r="M2" s="679"/>
      <c r="N2" s="134"/>
      <c r="O2" s="221"/>
      <c r="P2" s="220"/>
      <c r="Q2" s="519"/>
    </row>
    <row r="3" spans="1:17" x14ac:dyDescent="0.25">
      <c r="A3" s="25" t="s">
        <v>290</v>
      </c>
      <c r="B3" s="27"/>
      <c r="C3" s="471"/>
      <c r="D3" s="11"/>
      <c r="E3" s="15"/>
      <c r="F3" s="105"/>
      <c r="G3" s="105"/>
      <c r="H3" s="26"/>
      <c r="I3" s="30"/>
      <c r="J3" s="11"/>
      <c r="K3" s="105"/>
      <c r="L3" s="28"/>
      <c r="M3" s="30"/>
      <c r="N3" s="11"/>
      <c r="O3" s="105"/>
      <c r="P3" s="11"/>
      <c r="Q3" s="127"/>
    </row>
    <row r="4" spans="1:17" x14ac:dyDescent="0.25">
      <c r="A4" s="471" t="s">
        <v>305</v>
      </c>
      <c r="B4" s="27"/>
      <c r="C4" s="471"/>
      <c r="D4" s="11"/>
      <c r="E4" s="15"/>
      <c r="F4" s="105"/>
      <c r="G4" s="105"/>
      <c r="H4" s="26"/>
      <c r="I4" s="30"/>
      <c r="J4" s="11"/>
      <c r="K4" s="105"/>
      <c r="L4" s="28"/>
      <c r="M4" s="30"/>
      <c r="N4" s="11"/>
      <c r="O4" s="105"/>
      <c r="P4" s="11"/>
      <c r="Q4" s="127"/>
    </row>
    <row r="5" spans="1:17" x14ac:dyDescent="0.25">
      <c r="A5" s="25" t="s">
        <v>301</v>
      </c>
      <c r="B5" s="27" t="s">
        <v>287</v>
      </c>
      <c r="C5" s="471"/>
      <c r="D5" s="11"/>
      <c r="E5" s="15"/>
      <c r="F5" s="105"/>
      <c r="G5" s="105"/>
      <c r="H5" s="26"/>
      <c r="I5" s="30"/>
      <c r="J5" s="11"/>
      <c r="K5" s="105"/>
      <c r="L5" s="28"/>
      <c r="M5" s="30"/>
      <c r="N5" s="11"/>
      <c r="O5" s="105"/>
      <c r="P5" s="11"/>
      <c r="Q5" s="127"/>
    </row>
    <row r="6" spans="1:17" x14ac:dyDescent="0.25">
      <c r="A6" s="25" t="s">
        <v>302</v>
      </c>
      <c r="B6" s="27" t="s">
        <v>287</v>
      </c>
      <c r="C6" s="471"/>
      <c r="D6" s="11"/>
      <c r="E6" s="15"/>
      <c r="F6" s="105"/>
      <c r="G6" s="105"/>
      <c r="H6" s="26"/>
      <c r="I6" s="30"/>
      <c r="J6" s="11"/>
      <c r="K6" s="105"/>
      <c r="L6" s="28"/>
      <c r="M6" s="130"/>
      <c r="N6" s="11"/>
      <c r="O6" s="105"/>
      <c r="P6" s="11"/>
      <c r="Q6" s="127"/>
    </row>
    <row r="7" spans="1:17" x14ac:dyDescent="0.25">
      <c r="A7" s="473" t="s">
        <v>303</v>
      </c>
      <c r="B7" s="62" t="s">
        <v>287</v>
      </c>
      <c r="C7" s="578"/>
      <c r="D7" s="61"/>
      <c r="E7" s="60"/>
      <c r="F7" s="520"/>
      <c r="G7" s="520"/>
      <c r="H7" s="88"/>
      <c r="I7" s="490"/>
      <c r="J7" s="61"/>
      <c r="K7" s="520"/>
      <c r="L7" s="463"/>
      <c r="M7" s="486"/>
      <c r="N7" s="61"/>
      <c r="O7" s="520"/>
      <c r="P7" s="61"/>
      <c r="Q7" s="521"/>
    </row>
    <row r="8" spans="1:17" x14ac:dyDescent="0.25">
      <c r="A8" s="473"/>
      <c r="B8" s="62"/>
      <c r="C8" s="578"/>
      <c r="D8" s="61"/>
      <c r="E8" s="60"/>
      <c r="F8" s="520"/>
      <c r="G8" s="520"/>
      <c r="H8" s="88"/>
      <c r="I8" s="490"/>
      <c r="J8" s="61"/>
      <c r="K8" s="520"/>
      <c r="L8" s="463"/>
      <c r="M8" s="486"/>
      <c r="N8" s="61"/>
      <c r="O8" s="520"/>
      <c r="P8" s="61"/>
      <c r="Q8" s="521"/>
    </row>
    <row r="9" spans="1:17" x14ac:dyDescent="0.25">
      <c r="A9" s="578" t="s">
        <v>291</v>
      </c>
      <c r="B9" s="62"/>
      <c r="C9" s="578"/>
      <c r="D9" s="61"/>
      <c r="E9" s="60"/>
      <c r="F9" s="520"/>
      <c r="G9" s="520"/>
      <c r="H9" s="88"/>
      <c r="I9" s="490"/>
      <c r="J9" s="61"/>
      <c r="K9" s="520"/>
      <c r="L9" s="463"/>
      <c r="M9" s="486"/>
      <c r="N9" s="61"/>
      <c r="O9" s="520"/>
      <c r="P9" s="61"/>
      <c r="Q9" s="521"/>
    </row>
    <row r="10" spans="1:17" x14ac:dyDescent="0.25">
      <c r="A10" s="25" t="s">
        <v>301</v>
      </c>
      <c r="B10" s="62"/>
      <c r="C10" s="578" t="s">
        <v>286</v>
      </c>
      <c r="D10" s="61"/>
      <c r="E10" s="60"/>
      <c r="F10" s="520"/>
      <c r="G10" s="520"/>
      <c r="H10" s="88"/>
      <c r="I10" s="490"/>
      <c r="J10" s="61"/>
      <c r="K10" s="520"/>
      <c r="L10" s="463"/>
      <c r="M10" s="486"/>
      <c r="N10" s="61"/>
      <c r="O10" s="520"/>
      <c r="P10" s="61"/>
      <c r="Q10" s="521"/>
    </row>
    <row r="11" spans="1:17" x14ac:dyDescent="0.25">
      <c r="A11" s="25" t="s">
        <v>302</v>
      </c>
      <c r="B11" s="62"/>
      <c r="C11" s="578" t="s">
        <v>286</v>
      </c>
      <c r="D11" s="61"/>
      <c r="E11" s="60"/>
      <c r="F11" s="520"/>
      <c r="G11" s="520"/>
      <c r="H11" s="88"/>
      <c r="I11" s="490"/>
      <c r="J11" s="61"/>
      <c r="K11" s="520"/>
      <c r="L11" s="463"/>
      <c r="M11" s="486"/>
      <c r="N11" s="61"/>
      <c r="O11" s="520"/>
      <c r="P11" s="61"/>
      <c r="Q11" s="521"/>
    </row>
    <row r="12" spans="1:17" x14ac:dyDescent="0.25">
      <c r="A12" s="473" t="s">
        <v>303</v>
      </c>
      <c r="B12" s="62"/>
      <c r="C12" s="578" t="s">
        <v>286</v>
      </c>
      <c r="D12" s="61"/>
      <c r="E12" s="60"/>
      <c r="F12" s="520"/>
      <c r="G12" s="520"/>
      <c r="H12" s="88"/>
      <c r="I12" s="490"/>
      <c r="J12" s="61"/>
      <c r="K12" s="520"/>
      <c r="L12" s="463"/>
      <c r="M12" s="490"/>
      <c r="N12" s="61"/>
      <c r="O12" s="520"/>
      <c r="P12" s="61"/>
      <c r="Q12" s="521"/>
    </row>
    <row r="13" spans="1:17" x14ac:dyDescent="0.25">
      <c r="A13" s="479"/>
      <c r="B13" s="642"/>
      <c r="C13" s="643"/>
      <c r="D13" s="141"/>
      <c r="E13" s="83"/>
      <c r="F13" s="530"/>
      <c r="G13" s="530"/>
      <c r="H13" s="577"/>
      <c r="I13" s="491"/>
      <c r="J13" s="141"/>
      <c r="K13" s="530"/>
      <c r="L13" s="665"/>
      <c r="M13" s="491"/>
      <c r="N13" s="141"/>
      <c r="O13" s="530"/>
      <c r="P13" s="141"/>
      <c r="Q13" s="644"/>
    </row>
    <row r="14" spans="1:17" x14ac:dyDescent="0.25">
      <c r="A14" s="643" t="s">
        <v>292</v>
      </c>
      <c r="B14" s="642"/>
      <c r="C14" s="643"/>
      <c r="D14" s="141"/>
      <c r="E14" s="83"/>
      <c r="F14" s="530"/>
      <c r="G14" s="530"/>
      <c r="H14" s="577"/>
      <c r="I14" s="491"/>
      <c r="J14" s="141"/>
      <c r="K14" s="530"/>
      <c r="L14" s="665"/>
      <c r="M14" s="491"/>
      <c r="N14" s="141"/>
      <c r="O14" s="530"/>
      <c r="P14" s="141"/>
      <c r="Q14" s="644"/>
    </row>
    <row r="15" spans="1:17" x14ac:dyDescent="0.25">
      <c r="A15" s="25" t="s">
        <v>301</v>
      </c>
      <c r="B15" s="62"/>
      <c r="C15" s="578"/>
      <c r="D15" s="61"/>
      <c r="E15" s="60" t="s">
        <v>286</v>
      </c>
      <c r="F15" s="520"/>
      <c r="G15" s="520"/>
      <c r="H15" s="88"/>
      <c r="I15" s="490"/>
      <c r="J15" s="61"/>
      <c r="K15" s="520"/>
      <c r="L15" s="463"/>
      <c r="M15" s="486"/>
      <c r="N15" s="61"/>
      <c r="O15" s="520"/>
      <c r="P15" s="61"/>
      <c r="Q15" s="521"/>
    </row>
    <row r="16" spans="1:17" x14ac:dyDescent="0.25">
      <c r="A16" s="25" t="s">
        <v>302</v>
      </c>
      <c r="B16" s="62"/>
      <c r="C16" s="578"/>
      <c r="D16" s="61"/>
      <c r="E16" s="60" t="s">
        <v>286</v>
      </c>
      <c r="F16" s="520"/>
      <c r="G16" s="520"/>
      <c r="H16" s="88"/>
      <c r="I16" s="490"/>
      <c r="J16" s="61"/>
      <c r="K16" s="520"/>
      <c r="L16" s="463"/>
      <c r="M16" s="486"/>
      <c r="N16" s="61"/>
      <c r="O16" s="520"/>
      <c r="P16" s="61"/>
      <c r="Q16" s="521"/>
    </row>
    <row r="17" spans="1:17" ht="16.5" thickBot="1" x14ac:dyDescent="0.3">
      <c r="A17" s="473" t="s">
        <v>304</v>
      </c>
      <c r="B17" s="62"/>
      <c r="C17" s="578"/>
      <c r="D17" s="61"/>
      <c r="E17" s="60" t="s">
        <v>286</v>
      </c>
      <c r="F17" s="520"/>
      <c r="G17" s="520"/>
      <c r="H17" s="88"/>
      <c r="I17" s="490"/>
      <c r="J17" s="61"/>
      <c r="K17" s="520"/>
      <c r="L17" s="463"/>
      <c r="M17" s="490"/>
      <c r="N17" s="61"/>
      <c r="O17" s="520"/>
      <c r="P17" s="61"/>
      <c r="Q17" s="521"/>
    </row>
    <row r="18" spans="1:17" ht="16.5" thickTop="1" x14ac:dyDescent="0.25">
      <c r="A18" s="239" t="s">
        <v>38</v>
      </c>
      <c r="B18" s="137"/>
      <c r="C18" s="579"/>
      <c r="D18" s="65"/>
      <c r="E18" s="64"/>
      <c r="F18" s="124"/>
      <c r="G18" s="124"/>
      <c r="H18" s="121"/>
      <c r="I18" s="66"/>
      <c r="J18" s="65"/>
      <c r="K18" s="124"/>
      <c r="L18" s="138"/>
      <c r="M18" s="66"/>
      <c r="N18" s="65"/>
      <c r="O18" s="124"/>
      <c r="P18" s="65"/>
      <c r="Q18" s="241"/>
    </row>
    <row r="19" spans="1:17" x14ac:dyDescent="0.25">
      <c r="A19" s="473" t="s">
        <v>220</v>
      </c>
      <c r="B19" s="62"/>
      <c r="C19" s="578"/>
      <c r="D19" s="61"/>
      <c r="E19" s="60"/>
      <c r="F19" s="520"/>
      <c r="G19" s="520"/>
      <c r="H19" s="88"/>
      <c r="I19" s="490"/>
      <c r="J19" s="61"/>
      <c r="K19" s="520"/>
      <c r="L19" s="463"/>
      <c r="M19" s="490"/>
      <c r="N19" s="61"/>
      <c r="O19" s="520"/>
      <c r="P19" s="61"/>
      <c r="Q19" s="521"/>
    </row>
    <row r="20" spans="1:17" ht="16.5" thickBot="1" x14ac:dyDescent="0.3">
      <c r="A20" s="149" t="s">
        <v>232</v>
      </c>
      <c r="B20" s="536"/>
      <c r="C20" s="581"/>
      <c r="D20" s="70"/>
      <c r="E20" s="69"/>
      <c r="F20" s="532"/>
      <c r="G20" s="532"/>
      <c r="H20" s="122"/>
      <c r="I20" s="539"/>
      <c r="J20" s="70"/>
      <c r="K20" s="532"/>
      <c r="L20" s="496"/>
      <c r="M20" s="539"/>
      <c r="N20" s="70"/>
      <c r="O20" s="245"/>
      <c r="P20" s="109"/>
      <c r="Q20" s="128"/>
    </row>
    <row r="21" spans="1:17" ht="17.25" thickTop="1" thickBot="1" x14ac:dyDescent="0.3">
      <c r="A21" s="149" t="s">
        <v>277</v>
      </c>
      <c r="B21" s="536"/>
      <c r="C21" s="581"/>
      <c r="D21" s="70"/>
      <c r="E21" s="69"/>
      <c r="F21" s="532"/>
      <c r="G21" s="532"/>
      <c r="H21" s="122"/>
      <c r="I21" s="539"/>
      <c r="J21" s="70"/>
      <c r="K21" s="532"/>
      <c r="L21" s="496"/>
      <c r="M21" s="539"/>
      <c r="N21" s="70"/>
      <c r="O21" s="532"/>
      <c r="P21" s="70"/>
      <c r="Q21" s="533"/>
    </row>
    <row r="22" spans="1:17" ht="17.25" thickTop="1" thickBot="1" x14ac:dyDescent="0.3">
      <c r="A22" s="242" t="s">
        <v>233</v>
      </c>
      <c r="B22" s="98"/>
      <c r="C22" s="582"/>
      <c r="D22" s="109"/>
      <c r="E22" s="126"/>
      <c r="F22" s="245"/>
      <c r="G22" s="245"/>
      <c r="H22" s="404"/>
      <c r="I22" s="113"/>
      <c r="J22" s="109"/>
      <c r="K22" s="245"/>
      <c r="L22" s="110"/>
      <c r="M22" s="113"/>
      <c r="N22" s="109"/>
      <c r="O22" s="532"/>
      <c r="P22" s="70"/>
      <c r="Q22" s="533"/>
    </row>
    <row r="23" spans="1:17" s="2" customFormat="1" ht="16.5" thickTop="1" x14ac:dyDescent="0.25">
      <c r="A23" s="93"/>
      <c r="B23" s="363"/>
      <c r="C23" s="583"/>
      <c r="D23" s="5"/>
      <c r="E23" s="5"/>
      <c r="F23" s="116"/>
      <c r="G23" s="116"/>
      <c r="H23" s="120"/>
      <c r="I23" s="29"/>
      <c r="J23" s="1"/>
      <c r="K23" s="116"/>
      <c r="L23" s="136"/>
      <c r="M23" s="29"/>
      <c r="N23" s="1"/>
      <c r="O23" s="123"/>
      <c r="P23" s="134"/>
      <c r="Q23" s="260"/>
    </row>
    <row r="24" spans="1:17" s="20" customFormat="1" x14ac:dyDescent="0.25">
      <c r="A24" s="26" t="s">
        <v>73</v>
      </c>
      <c r="B24" s="27">
        <f t="shared" ref="B24:Q24" si="0">SUM(B3:B23)</f>
        <v>0</v>
      </c>
      <c r="C24" s="303">
        <f t="shared" si="0"/>
        <v>0</v>
      </c>
      <c r="D24" s="15">
        <f t="shared" si="0"/>
        <v>0</v>
      </c>
      <c r="E24" s="15">
        <f t="shared" si="0"/>
        <v>0</v>
      </c>
      <c r="F24" s="22">
        <f t="shared" si="0"/>
        <v>0</v>
      </c>
      <c r="G24" s="22">
        <f t="shared" si="0"/>
        <v>0</v>
      </c>
      <c r="H24" s="108">
        <f t="shared" si="0"/>
        <v>0</v>
      </c>
      <c r="I24" s="24">
        <f t="shared" si="0"/>
        <v>0</v>
      </c>
      <c r="J24" s="15">
        <f t="shared" si="0"/>
        <v>0</v>
      </c>
      <c r="K24" s="15">
        <f t="shared" si="0"/>
        <v>0</v>
      </c>
      <c r="L24" s="27">
        <f t="shared" si="0"/>
        <v>0</v>
      </c>
      <c r="M24" s="24">
        <f t="shared" si="0"/>
        <v>0</v>
      </c>
      <c r="N24" s="15">
        <f t="shared" si="0"/>
        <v>0</v>
      </c>
      <c r="O24" s="15">
        <f t="shared" si="0"/>
        <v>0</v>
      </c>
      <c r="P24" s="15">
        <f t="shared" si="0"/>
        <v>0</v>
      </c>
      <c r="Q24" s="27">
        <f t="shared" si="0"/>
        <v>0</v>
      </c>
    </row>
    <row r="25" spans="1:17" x14ac:dyDescent="0.25">
      <c r="A25" s="25" t="s">
        <v>37</v>
      </c>
      <c r="B25" s="27">
        <v>0</v>
      </c>
      <c r="C25" s="303">
        <v>0</v>
      </c>
      <c r="D25" s="15">
        <v>0</v>
      </c>
      <c r="E25" s="15">
        <v>0</v>
      </c>
      <c r="F25" s="22">
        <v>0</v>
      </c>
      <c r="G25" s="22">
        <v>0</v>
      </c>
      <c r="H25" s="108">
        <v>0</v>
      </c>
      <c r="I25" s="24">
        <v>0</v>
      </c>
      <c r="J25" s="15">
        <v>0</v>
      </c>
      <c r="K25" s="15">
        <v>0</v>
      </c>
      <c r="L25" s="27">
        <v>0</v>
      </c>
      <c r="M25" s="24">
        <v>0</v>
      </c>
      <c r="N25" s="15">
        <v>0</v>
      </c>
      <c r="O25" s="15">
        <v>0</v>
      </c>
      <c r="P25" s="15">
        <v>0</v>
      </c>
      <c r="Q25" s="27">
        <v>0</v>
      </c>
    </row>
    <row r="26" spans="1:17" x14ac:dyDescent="0.25">
      <c r="A26" s="25" t="s">
        <v>288</v>
      </c>
      <c r="B26" s="27">
        <f t="shared" ref="B26:M26" si="1">-SUM(B3:B23)</f>
        <v>0</v>
      </c>
      <c r="C26" s="303">
        <f t="shared" si="1"/>
        <v>0</v>
      </c>
      <c r="D26" s="15">
        <f t="shared" si="1"/>
        <v>0</v>
      </c>
      <c r="E26" s="15">
        <f t="shared" si="1"/>
        <v>0</v>
      </c>
      <c r="F26" s="22">
        <f t="shared" si="1"/>
        <v>0</v>
      </c>
      <c r="G26" s="22">
        <f t="shared" si="1"/>
        <v>0</v>
      </c>
      <c r="H26" s="108">
        <f t="shared" si="1"/>
        <v>0</v>
      </c>
      <c r="I26" s="24">
        <f t="shared" si="1"/>
        <v>0</v>
      </c>
      <c r="J26" s="15">
        <f t="shared" si="1"/>
        <v>0</v>
      </c>
      <c r="K26" s="22">
        <f t="shared" si="1"/>
        <v>0</v>
      </c>
      <c r="L26" s="27">
        <f t="shared" si="1"/>
        <v>0</v>
      </c>
      <c r="M26" s="24">
        <f t="shared" si="1"/>
        <v>0</v>
      </c>
      <c r="N26" s="15">
        <v>0</v>
      </c>
      <c r="O26" s="22">
        <f>-SUM(O3:O23)</f>
        <v>0</v>
      </c>
      <c r="P26" s="15">
        <f>-SUM(P3:P23)</f>
        <v>0</v>
      </c>
      <c r="Q26" s="129">
        <f>-SUM(Q3:Q23)</f>
        <v>0</v>
      </c>
    </row>
    <row r="27" spans="1:17" ht="16.5" thickBot="1" x14ac:dyDescent="0.3">
      <c r="A27" s="479" t="s">
        <v>289</v>
      </c>
      <c r="B27" s="62">
        <v>0</v>
      </c>
      <c r="C27" s="475">
        <v>-25000</v>
      </c>
      <c r="D27" s="60">
        <v>-25000</v>
      </c>
      <c r="E27" s="60">
        <v>-25000</v>
      </c>
      <c r="F27" s="89">
        <v>0</v>
      </c>
      <c r="G27" s="89">
        <v>0</v>
      </c>
      <c r="H27" s="475">
        <v>0</v>
      </c>
      <c r="I27" s="89">
        <v>0</v>
      </c>
      <c r="J27" s="89">
        <v>0</v>
      </c>
      <c r="K27" s="89">
        <v>0</v>
      </c>
      <c r="L27" s="62">
        <v>0</v>
      </c>
      <c r="M27" s="476">
        <v>0</v>
      </c>
      <c r="N27" s="89">
        <v>0</v>
      </c>
      <c r="O27" s="89">
        <v>0</v>
      </c>
      <c r="P27" s="89">
        <v>0</v>
      </c>
      <c r="Q27" s="89">
        <v>0</v>
      </c>
    </row>
    <row r="28" spans="1:17" s="20" customFormat="1" ht="17.25" thickTop="1" thickBot="1" x14ac:dyDescent="0.3">
      <c r="A28" s="477" t="s">
        <v>39</v>
      </c>
      <c r="B28" s="140">
        <f t="shared" ref="B28:Q28" si="2">SUM(B25:B27)</f>
        <v>0</v>
      </c>
      <c r="C28" s="465">
        <f t="shared" si="2"/>
        <v>-25000</v>
      </c>
      <c r="D28" s="139">
        <f t="shared" si="2"/>
        <v>-25000</v>
      </c>
      <c r="E28" s="139">
        <f t="shared" si="2"/>
        <v>-25000</v>
      </c>
      <c r="F28" s="387">
        <f t="shared" si="2"/>
        <v>0</v>
      </c>
      <c r="G28" s="387">
        <f t="shared" si="2"/>
        <v>0</v>
      </c>
      <c r="H28" s="388">
        <f t="shared" si="2"/>
        <v>0</v>
      </c>
      <c r="I28" s="389">
        <f t="shared" si="2"/>
        <v>0</v>
      </c>
      <c r="J28" s="139">
        <f t="shared" si="2"/>
        <v>0</v>
      </c>
      <c r="K28" s="139">
        <f t="shared" si="2"/>
        <v>0</v>
      </c>
      <c r="L28" s="140">
        <f t="shared" si="2"/>
        <v>0</v>
      </c>
      <c r="M28" s="389">
        <f t="shared" si="2"/>
        <v>0</v>
      </c>
      <c r="N28" s="139">
        <f t="shared" si="2"/>
        <v>0</v>
      </c>
      <c r="O28" s="139">
        <f t="shared" si="2"/>
        <v>0</v>
      </c>
      <c r="P28" s="139">
        <f t="shared" si="2"/>
        <v>0</v>
      </c>
      <c r="Q28" s="140">
        <f t="shared" si="2"/>
        <v>0</v>
      </c>
    </row>
    <row r="29" spans="1:17" ht="17.25" thickTop="1" thickBot="1" x14ac:dyDescent="0.3">
      <c r="A29" s="479"/>
      <c r="B29" s="536"/>
      <c r="C29" s="584"/>
      <c r="D29" s="70"/>
      <c r="E29" s="70"/>
      <c r="F29" s="485"/>
      <c r="G29" s="530"/>
      <c r="H29" s="577"/>
      <c r="I29" s="491"/>
      <c r="J29" s="141"/>
      <c r="K29" s="530"/>
      <c r="L29" s="665"/>
      <c r="M29" s="539"/>
      <c r="N29" s="141"/>
      <c r="O29" s="119"/>
      <c r="P29" s="83"/>
      <c r="Q29" s="264"/>
    </row>
    <row r="30" spans="1:17" s="20" customFormat="1" ht="17.25" thickTop="1" thickBot="1" x14ac:dyDescent="0.3">
      <c r="A30" s="386" t="s">
        <v>161</v>
      </c>
      <c r="B30" s="140">
        <v>0</v>
      </c>
      <c r="C30" s="465">
        <f t="shared" ref="C30:Q30" si="3">SUM(B30+C22-C27)</f>
        <v>25000</v>
      </c>
      <c r="D30" s="139">
        <f t="shared" si="3"/>
        <v>50000</v>
      </c>
      <c r="E30" s="139">
        <f t="shared" si="3"/>
        <v>75000</v>
      </c>
      <c r="F30" s="387">
        <f t="shared" si="3"/>
        <v>75000</v>
      </c>
      <c r="G30" s="387">
        <f t="shared" si="3"/>
        <v>75000</v>
      </c>
      <c r="H30" s="388">
        <f t="shared" si="3"/>
        <v>75000</v>
      </c>
      <c r="I30" s="389">
        <f t="shared" si="3"/>
        <v>75000</v>
      </c>
      <c r="J30" s="139">
        <f t="shared" si="3"/>
        <v>75000</v>
      </c>
      <c r="K30" s="387">
        <f t="shared" si="3"/>
        <v>75000</v>
      </c>
      <c r="L30" s="140">
        <f t="shared" si="3"/>
        <v>75000</v>
      </c>
      <c r="M30" s="389">
        <f t="shared" si="3"/>
        <v>75000</v>
      </c>
      <c r="N30" s="139">
        <f t="shared" si="3"/>
        <v>75000</v>
      </c>
      <c r="O30" s="387">
        <f t="shared" si="3"/>
        <v>75000</v>
      </c>
      <c r="P30" s="139">
        <f t="shared" si="3"/>
        <v>75000</v>
      </c>
      <c r="Q30" s="393">
        <f t="shared" si="3"/>
        <v>75000</v>
      </c>
    </row>
    <row r="31" spans="1:17" ht="16.5" thickTop="1" x14ac:dyDescent="0.25">
      <c r="A31" s="2"/>
    </row>
    <row r="32" spans="1:17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FY25 Hwy Equipment</vt:lpstr>
      <vt:lpstr>FY25 Hwy Infrastructure</vt:lpstr>
      <vt:lpstr>FY25 Police</vt:lpstr>
      <vt:lpstr>FY25 Fire</vt:lpstr>
      <vt:lpstr>FY25 Admin</vt:lpstr>
      <vt:lpstr>FY25 Town Center</vt:lpstr>
      <vt:lpstr>FY25 Library</vt:lpstr>
      <vt:lpstr>FY25 New Sidewalks</vt:lpstr>
      <vt:lpstr>FY25 Planning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Josh Arneson</cp:lastModifiedBy>
  <cp:lastPrinted>2023-02-10T16:49:54Z</cp:lastPrinted>
  <dcterms:created xsi:type="dcterms:W3CDTF">2022-01-24T14:21:54Z</dcterms:created>
  <dcterms:modified xsi:type="dcterms:W3CDTF">2023-10-06T20:38:17Z</dcterms:modified>
</cp:coreProperties>
</file>