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BUDGETS/Budget 2025/Docs for Dec. 11 Budget Meeting/"/>
    </mc:Choice>
  </mc:AlternateContent>
  <xr:revisionPtr revIDLastSave="157" documentId="13_ncr:1_{8813D174-74D5-49DD-BE7C-518A9C10EA52}" xr6:coauthVersionLast="47" xr6:coauthVersionMax="47" xr10:uidLastSave="{13EF4DA3-E695-405E-B546-3E27F77094D8}"/>
  <bookViews>
    <workbookView xWindow="-120" yWindow="-120" windowWidth="24240" windowHeight="13140" activeTab="3" xr2:uid="{0C8F6DDE-38A4-40B9-AFDB-4B7050DBF8E7}"/>
  </bookViews>
  <sheets>
    <sheet name="PD Budget options" sheetId="1" r:id="rId1"/>
    <sheet name="PD Benefit &amp; Salary options" sheetId="3" r:id="rId2"/>
    <sheet name="PD Salary Projections options" sheetId="2" r:id="rId3"/>
    <sheet name="PD Paygrid" sheetId="4" r:id="rId4"/>
  </sheets>
  <definedNames>
    <definedName name="_xlnm.Print_Area" localSheetId="3">'PD Paygrid'!$A$1:$J$132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E48" i="1"/>
  <c r="F48" i="1"/>
  <c r="G48" i="1"/>
  <c r="C48" i="1"/>
  <c r="F14" i="2" l="1"/>
  <c r="F6" i="2"/>
  <c r="F9" i="2"/>
  <c r="H19" i="3" l="1"/>
  <c r="L71" i="3"/>
  <c r="L70" i="3"/>
  <c r="L65" i="3"/>
  <c r="L64" i="3"/>
  <c r="L62" i="3"/>
  <c r="L47" i="3"/>
  <c r="L54" i="3"/>
  <c r="L53" i="3"/>
  <c r="L45" i="3"/>
  <c r="L46" i="3"/>
  <c r="L44" i="3"/>
  <c r="L36" i="3"/>
  <c r="L35" i="3"/>
  <c r="L27" i="3"/>
  <c r="L28" i="3"/>
  <c r="L29" i="3"/>
  <c r="L26" i="3"/>
  <c r="L23" i="3"/>
  <c r="K9" i="3" l="1"/>
  <c r="K10" i="3"/>
  <c r="K11" i="3"/>
  <c r="M15" i="3"/>
  <c r="M14" i="3"/>
  <c r="M13" i="3"/>
  <c r="J19" i="3"/>
  <c r="I19" i="3"/>
  <c r="G19" i="3"/>
  <c r="F19" i="3"/>
  <c r="E19" i="3"/>
  <c r="D19" i="3"/>
  <c r="L18" i="3"/>
  <c r="K18" i="3"/>
  <c r="L17" i="3"/>
  <c r="K17" i="3"/>
  <c r="L11" i="3"/>
  <c r="L10" i="3"/>
  <c r="L9" i="3"/>
  <c r="M9" i="3"/>
  <c r="N9" i="3" s="1"/>
  <c r="L8" i="3"/>
  <c r="K8" i="3"/>
  <c r="M8" i="3" s="1"/>
  <c r="N8" i="3" s="1"/>
  <c r="K6" i="3"/>
  <c r="M6" i="3" s="1"/>
  <c r="N6" i="3" s="1"/>
  <c r="L5" i="3"/>
  <c r="K5" i="3"/>
  <c r="M5" i="3" s="1"/>
  <c r="K19" i="3" l="1"/>
  <c r="M10" i="3"/>
  <c r="N10" i="3" s="1"/>
  <c r="M17" i="3"/>
  <c r="N11" i="3"/>
  <c r="M18" i="3"/>
  <c r="L19" i="3"/>
  <c r="F16" i="2"/>
  <c r="F15" i="2"/>
  <c r="M19" i="3" l="1"/>
  <c r="N5" i="3"/>
  <c r="N19" i="3" s="1"/>
  <c r="F12" i="2"/>
  <c r="F11" i="2"/>
  <c r="F10" i="2"/>
  <c r="G6" i="2"/>
  <c r="F17" i="2" l="1"/>
  <c r="F29" i="2" l="1"/>
  <c r="F28" i="2"/>
  <c r="F27" i="2"/>
  <c r="F26" i="2"/>
  <c r="F23" i="2"/>
  <c r="F22" i="2"/>
  <c r="F61" i="2"/>
  <c r="F60" i="2"/>
  <c r="F59" i="2"/>
  <c r="F55" i="2"/>
  <c r="F45" i="2"/>
  <c r="F44" i="2"/>
  <c r="F43" i="2"/>
  <c r="F42" i="2"/>
  <c r="F39" i="2"/>
  <c r="F34" i="2" l="1"/>
  <c r="G55" i="2"/>
  <c r="F66" i="2"/>
  <c r="G23" i="2"/>
  <c r="F50" i="2"/>
  <c r="G39" i="2"/>
  <c r="K71" i="3"/>
  <c r="K54" i="3"/>
  <c r="K53" i="3"/>
  <c r="K35" i="3"/>
  <c r="K36" i="3"/>
  <c r="E72" i="3"/>
  <c r="F72" i="3"/>
  <c r="G72" i="3"/>
  <c r="H72" i="3"/>
  <c r="I72" i="3"/>
  <c r="J72" i="3"/>
  <c r="D72" i="3"/>
  <c r="E55" i="3"/>
  <c r="F55" i="3"/>
  <c r="G55" i="3"/>
  <c r="H55" i="3"/>
  <c r="I55" i="3"/>
  <c r="J55" i="3"/>
  <c r="D55" i="3"/>
  <c r="E37" i="3"/>
  <c r="F37" i="3"/>
  <c r="G37" i="3"/>
  <c r="H37" i="3"/>
  <c r="I37" i="3"/>
  <c r="J37" i="3"/>
  <c r="D37" i="3"/>
  <c r="K47" i="3"/>
  <c r="M47" i="3" s="1"/>
  <c r="K46" i="3"/>
  <c r="M46" i="3" s="1"/>
  <c r="K44" i="3"/>
  <c r="K45" i="3"/>
  <c r="M45" i="3" s="1"/>
  <c r="K42" i="3"/>
  <c r="M42" i="3" s="1"/>
  <c r="N42" i="3" s="1"/>
  <c r="K70" i="3"/>
  <c r="K65" i="3"/>
  <c r="K64" i="3"/>
  <c r="K62" i="3"/>
  <c r="K60" i="3"/>
  <c r="M60" i="3" s="1"/>
  <c r="N60" i="3" s="1"/>
  <c r="K26" i="3"/>
  <c r="M26" i="3" s="1"/>
  <c r="N26" i="3" s="1"/>
  <c r="K27" i="3"/>
  <c r="M65" i="3" l="1"/>
  <c r="N65" i="3" s="1"/>
  <c r="M44" i="3"/>
  <c r="N44" i="3" s="1"/>
  <c r="M54" i="3"/>
  <c r="M71" i="3"/>
  <c r="K55" i="3"/>
  <c r="N45" i="3"/>
  <c r="M53" i="3"/>
  <c r="L72" i="3"/>
  <c r="M27" i="3"/>
  <c r="N27" i="3" s="1"/>
  <c r="L55" i="3"/>
  <c r="K72" i="3"/>
  <c r="M62" i="3"/>
  <c r="N62" i="3" s="1"/>
  <c r="M64" i="3"/>
  <c r="N47" i="3"/>
  <c r="M70" i="3"/>
  <c r="K28" i="3"/>
  <c r="M28" i="3" s="1"/>
  <c r="M72" i="3" l="1"/>
  <c r="N64" i="3"/>
  <c r="N72" i="3" s="1"/>
  <c r="N46" i="3"/>
  <c r="N55" i="3" s="1"/>
  <c r="M55" i="3"/>
  <c r="K29" i="3" l="1"/>
  <c r="N28" i="3"/>
  <c r="L37" i="3"/>
  <c r="K23" i="3"/>
  <c r="K24" i="3"/>
  <c r="M24" i="3" l="1"/>
  <c r="N24" i="3" s="1"/>
  <c r="M29" i="3"/>
  <c r="N29" i="3" s="1"/>
  <c r="K37" i="3"/>
  <c r="M23" i="3"/>
  <c r="N23" i="3" s="1"/>
  <c r="M35" i="3"/>
  <c r="M36" i="3"/>
  <c r="N37" i="3" l="1"/>
  <c r="M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31" authorId="0" shapeId="0" xr:uid="{7D4B4985-EF22-4B09-B4E8-F41D99083F1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information available.  Recommend using unassigned funds if it happens.</t>
        </r>
      </text>
    </comment>
    <comment ref="D31" authorId="0" shapeId="0" xr:uid="{318ED7D1-536E-4BC9-A7B2-276C87CB139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information available.  Recommend using unassigned funds if it happens.</t>
        </r>
      </text>
    </comment>
    <comment ref="E31" authorId="0" shapeId="0" xr:uid="{0B3958BB-065A-4F16-832F-52226CD97A9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information available.  Recommend using unassigned funds if it happens.</t>
        </r>
      </text>
    </comment>
    <comment ref="F31" authorId="0" shapeId="0" xr:uid="{8A4EDD40-0646-4CB9-B2C1-20ACF42E5D2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information available.  Recommend using unassigned funds if it happens.</t>
        </r>
      </text>
    </comment>
    <comment ref="G31" authorId="0" shapeId="0" xr:uid="{AACDDCE8-5D59-4080-BBE2-7CA17805342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information available.  Recommend using unassigned funds if it happens.</t>
        </r>
      </text>
    </comment>
  </commentList>
</comments>
</file>

<file path=xl/sharedStrings.xml><?xml version="1.0" encoding="utf-8"?>
<sst xmlns="http://schemas.openxmlformats.org/spreadsheetml/2006/main" count="471" uniqueCount="177">
  <si>
    <t>Chart of Account #</t>
  </si>
  <si>
    <t>Expense Budget Accounts</t>
  </si>
  <si>
    <t>Budget FY 2024</t>
  </si>
  <si>
    <t>Budget FY 2025</t>
  </si>
  <si>
    <t>Overtime</t>
  </si>
  <si>
    <t>Health insurance opt out</t>
  </si>
  <si>
    <t>Municipal retirement</t>
  </si>
  <si>
    <t>Health insurance HSA</t>
  </si>
  <si>
    <t>Long term disability</t>
  </si>
  <si>
    <t>Training/Education</t>
  </si>
  <si>
    <t>Office supplies</t>
  </si>
  <si>
    <t xml:space="preserve"> </t>
  </si>
  <si>
    <t>Health insurance</t>
  </si>
  <si>
    <t>POLICE DEPARTMENT</t>
  </si>
  <si>
    <t xml:space="preserve">10-7-20-0-10.00 </t>
  </si>
  <si>
    <t>Regular salaries</t>
  </si>
  <si>
    <t>Bonus</t>
  </si>
  <si>
    <t xml:space="preserve">10-7-20-0-10.06 </t>
  </si>
  <si>
    <t>On-call hours</t>
  </si>
  <si>
    <t xml:space="preserve">10-7-20-0-10.99 </t>
  </si>
  <si>
    <t>10-7-20-2-04.00</t>
  </si>
  <si>
    <t>Short Term Contracts</t>
  </si>
  <si>
    <t xml:space="preserve">10-7-20-0-10.30 </t>
  </si>
  <si>
    <t xml:space="preserve">10-7-20-0-11.00 </t>
  </si>
  <si>
    <t>Social Security/Medicare</t>
  </si>
  <si>
    <t xml:space="preserve">10-7-20-0-12.00 </t>
  </si>
  <si>
    <t xml:space="preserve">10-7-20-0-15.00 </t>
  </si>
  <si>
    <t xml:space="preserve">10-7-20-0-15.01 </t>
  </si>
  <si>
    <t xml:space="preserve">10-7-20-0-15.03 </t>
  </si>
  <si>
    <t xml:space="preserve">10-7-20-0-15.04 </t>
  </si>
  <si>
    <t>Short Term disability</t>
  </si>
  <si>
    <t xml:space="preserve">10-7-20-0-10.05 </t>
  </si>
  <si>
    <t>Life insurance</t>
  </si>
  <si>
    <t xml:space="preserve">10-7-20-0-10.04 </t>
  </si>
  <si>
    <t xml:space="preserve">Constable training </t>
  </si>
  <si>
    <t xml:space="preserve">10-7-20-1-27.00 </t>
  </si>
  <si>
    <t xml:space="preserve">10-7-20-1-29.00 </t>
  </si>
  <si>
    <t>Travel</t>
  </si>
  <si>
    <t xml:space="preserve">10-7-20-1-16.00 </t>
  </si>
  <si>
    <t>Uniforms, vests, tazors</t>
  </si>
  <si>
    <t xml:space="preserve">10-7-20-1-16.01 </t>
  </si>
  <si>
    <t>Body Cameras</t>
  </si>
  <si>
    <t xml:space="preserve">10-7-20-1-20.00 </t>
  </si>
  <si>
    <t xml:space="preserve">10-7-20-1-22.00 </t>
  </si>
  <si>
    <t>Office equipment (Copier &amp; DPS)</t>
  </si>
  <si>
    <t xml:space="preserve">10-7-20-1-22.01 </t>
  </si>
  <si>
    <t>Computer - office &amp; Camera</t>
  </si>
  <si>
    <t>10-7-20-3-95.21</t>
  </si>
  <si>
    <t>Public Relations</t>
  </si>
  <si>
    <t xml:space="preserve">10-7-20-1-27.01 </t>
  </si>
  <si>
    <t>Dispatch</t>
  </si>
  <si>
    <t xml:space="preserve">10-7-20-1-28.00 </t>
  </si>
  <si>
    <t>Forensic testing</t>
  </si>
  <si>
    <t xml:space="preserve">10-7-20-1-30.00 </t>
  </si>
  <si>
    <t>Telephone</t>
  </si>
  <si>
    <t xml:space="preserve">10-7-20-1-22.02 </t>
  </si>
  <si>
    <t>General/PACIF insurance</t>
  </si>
  <si>
    <t xml:space="preserve">10-7-20-2-20.10 </t>
  </si>
  <si>
    <t>Polygraph testing</t>
  </si>
  <si>
    <t xml:space="preserve">10-7-20-3-20.00 </t>
  </si>
  <si>
    <t>Police supplies (non office &amp; non uniform)</t>
  </si>
  <si>
    <t xml:space="preserve">10-7-20-5-50.00 </t>
  </si>
  <si>
    <t>Cruiser Fuel:  Gas</t>
  </si>
  <si>
    <t>Cruiser Fuel:  Electric</t>
  </si>
  <si>
    <t xml:space="preserve">10-7-20-3-35.00 </t>
  </si>
  <si>
    <t>Equipment repair</t>
  </si>
  <si>
    <t xml:space="preserve">10-7-20-5-52.00 </t>
  </si>
  <si>
    <t>Police cruiser repair</t>
  </si>
  <si>
    <t xml:space="preserve">10-7-20-5-52.19 </t>
  </si>
  <si>
    <t>Police cruiser tires</t>
  </si>
  <si>
    <t xml:space="preserve">10-7-20-5-52.18 </t>
  </si>
  <si>
    <t>Police cruiser equipment</t>
  </si>
  <si>
    <t xml:space="preserve">10-7-20-0-90.01 </t>
  </si>
  <si>
    <t>Police cruiser purchase</t>
  </si>
  <si>
    <t xml:space="preserve">10-7-90-5-93.01 </t>
  </si>
  <si>
    <t>Police capital reserve</t>
  </si>
  <si>
    <t xml:space="preserve">10-7-20-5-50.01 </t>
  </si>
  <si>
    <t>Community outreach</t>
  </si>
  <si>
    <t>Total - Police Department</t>
  </si>
  <si>
    <t>Hours per week</t>
  </si>
  <si>
    <t>Hours per Year</t>
  </si>
  <si>
    <t>FY25 Step</t>
  </si>
  <si>
    <t>FY25 Base Annual Wage</t>
  </si>
  <si>
    <t xml:space="preserve">Bonus 2.5% of FY25 </t>
  </si>
  <si>
    <t>Police</t>
  </si>
  <si>
    <t>Administrative Assistant</t>
  </si>
  <si>
    <t>N</t>
  </si>
  <si>
    <t>Opt Out</t>
  </si>
  <si>
    <t>MVP</t>
  </si>
  <si>
    <t>HSA</t>
  </si>
  <si>
    <t>Wages</t>
  </si>
  <si>
    <t>Long Term Disability</t>
  </si>
  <si>
    <t>Short Term Disability</t>
  </si>
  <si>
    <t>SS</t>
  </si>
  <si>
    <t>VMERS</t>
  </si>
  <si>
    <t>Total employee cost</t>
  </si>
  <si>
    <t>Average Hourly cost</t>
  </si>
  <si>
    <t xml:space="preserve">  </t>
  </si>
  <si>
    <t>None</t>
  </si>
  <si>
    <t>Vacant Chief</t>
  </si>
  <si>
    <t>2 person</t>
  </si>
  <si>
    <t>Vacant (perdiem)</t>
  </si>
  <si>
    <t>Vacant (perdieum)</t>
  </si>
  <si>
    <t>Vacant (perdium)</t>
  </si>
  <si>
    <t xml:space="preserve">None </t>
  </si>
  <si>
    <t>Total</t>
  </si>
  <si>
    <t>Sergeant</t>
  </si>
  <si>
    <t>PS - 1</t>
  </si>
  <si>
    <t>PS - 2</t>
  </si>
  <si>
    <t>PS - 4</t>
  </si>
  <si>
    <t>PS - 5</t>
  </si>
  <si>
    <t>PS - 6</t>
  </si>
  <si>
    <t>PS - 7</t>
  </si>
  <si>
    <t>PS - 8</t>
  </si>
  <si>
    <t>PS - 9</t>
  </si>
  <si>
    <t>PS - 10</t>
  </si>
  <si>
    <t>PS - 11</t>
  </si>
  <si>
    <t>PS - 12</t>
  </si>
  <si>
    <t>PS - 13</t>
  </si>
  <si>
    <t>PS - 14</t>
  </si>
  <si>
    <t>PS - 15</t>
  </si>
  <si>
    <t>PS - 16</t>
  </si>
  <si>
    <t>PS - 17</t>
  </si>
  <si>
    <t>PS - 18</t>
  </si>
  <si>
    <t>PS - 19</t>
  </si>
  <si>
    <t>PS - 20</t>
  </si>
  <si>
    <t>Worksheet for Corporal Pay</t>
  </si>
  <si>
    <t>FY22 Police Paygrid</t>
  </si>
  <si>
    <t>TITLE</t>
  </si>
  <si>
    <t xml:space="preserve">Corporal </t>
  </si>
  <si>
    <t>Officer</t>
  </si>
  <si>
    <t>Academy</t>
  </si>
  <si>
    <t xml:space="preserve">Training </t>
  </si>
  <si>
    <t>PS -3</t>
  </si>
  <si>
    <t>E</t>
  </si>
  <si>
    <t>PS-15</t>
  </si>
  <si>
    <t>PS-3</t>
  </si>
  <si>
    <t>PS-8</t>
  </si>
  <si>
    <t>PS-9</t>
  </si>
  <si>
    <t>Dental/Eye</t>
  </si>
  <si>
    <t>Overtime (5K per Officer)</t>
  </si>
  <si>
    <t>On Call (3K per Officer)</t>
  </si>
  <si>
    <t>Contract Services General &amp; Patrol</t>
  </si>
  <si>
    <t>Contract Services Chief of Police</t>
  </si>
  <si>
    <t>Corporal</t>
  </si>
  <si>
    <t>FY25 Police Paygrid, projected as 3% increase over FY24</t>
  </si>
  <si>
    <t>OPTION 3</t>
  </si>
  <si>
    <t xml:space="preserve">FY25 Base Hourly Wage </t>
  </si>
  <si>
    <t>Officer (perdiem)</t>
  </si>
  <si>
    <t>OPTION 4</t>
  </si>
  <si>
    <t>FY25 Base Hourly Wage</t>
  </si>
  <si>
    <t>OPTION 2</t>
  </si>
  <si>
    <t>OPTION 1</t>
  </si>
  <si>
    <t>FY24</t>
  </si>
  <si>
    <t>PS-12</t>
  </si>
  <si>
    <t>FY24 Base Hourly Wage</t>
  </si>
  <si>
    <t>FY24 Base Annual Wage</t>
  </si>
  <si>
    <t>PS-16</t>
  </si>
  <si>
    <t>PS-14</t>
  </si>
  <si>
    <t>PS-7</t>
  </si>
  <si>
    <t>PS-2</t>
  </si>
  <si>
    <t>A</t>
  </si>
  <si>
    <t>OPTION 1    FLAT LINE  FY24</t>
  </si>
  <si>
    <t>1 Chief          2 Corporals  2 Officers     1 Admin</t>
  </si>
  <si>
    <t xml:space="preserve">FY23 Police Paygrid, with 5.75% CPI Adjustment </t>
  </si>
  <si>
    <t>FY24 Police Paygrid, used to set FY24 Budget, 2% increase over FY23</t>
  </si>
  <si>
    <t>FY24 Police Paygrid, Actual after agreement with Union</t>
  </si>
  <si>
    <t>2 Corporals      2 Officers         1 Admin      Chief contracted with Hinesburg</t>
  </si>
  <si>
    <t>1 Corporals                 2 Officers                    1 Admin         Contracted policing from Hinesburg for patrol and some shift coverage, and contracted police chief with Hinesburg</t>
  </si>
  <si>
    <t xml:space="preserve">Chief </t>
  </si>
  <si>
    <t>Williston Community Justice Center</t>
  </si>
  <si>
    <t>Chittenden Unit for Special Investigations</t>
  </si>
  <si>
    <t xml:space="preserve">10-8-90-5-95.20 </t>
  </si>
  <si>
    <t>Mostly Flat to FY24</t>
  </si>
  <si>
    <t>PD Salary Projections options</t>
  </si>
  <si>
    <t>PD Benefit &amp; Salary options</t>
  </si>
  <si>
    <t>Police Budget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</si>
</sst>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8"/>
      <color rgb="FF000000"/>
      <name val="Arial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0" fillId="0" borderId="2" xfId="0" applyBorder="1" applyAlignment="1">
      <alignment horizontal="right"/>
    </xf>
    <xf numFmtId="41" fontId="3" fillId="0" borderId="1" xfId="0" applyNumberFormat="1" applyFont="1" applyBorder="1" applyAlignment="1" applyProtection="1">
      <alignment horizontal="center" wrapText="1"/>
      <protection locked="0"/>
    </xf>
    <xf numFmtId="41" fontId="0" fillId="0" borderId="0" xfId="0" applyNumberFormat="1" applyProtection="1">
      <protection locked="0"/>
    </xf>
    <xf numFmtId="41" fontId="0" fillId="0" borderId="4" xfId="0" applyNumberFormat="1" applyBorder="1" applyProtection="1">
      <protection locked="0"/>
    </xf>
    <xf numFmtId="41" fontId="0" fillId="0" borderId="2" xfId="0" applyNumberFormat="1" applyBorder="1" applyProtection="1">
      <protection locked="0"/>
    </xf>
    <xf numFmtId="41" fontId="0" fillId="0" borderId="2" xfId="0" applyNumberFormat="1" applyBorder="1"/>
    <xf numFmtId="0" fontId="10" fillId="0" borderId="5" xfId="0" applyFont="1" applyBorder="1"/>
    <xf numFmtId="0" fontId="0" fillId="0" borderId="6" xfId="0" applyBorder="1"/>
    <xf numFmtId="3" fontId="0" fillId="0" borderId="6" xfId="0" applyNumberFormat="1" applyBorder="1" applyAlignment="1">
      <alignment horizontal="center"/>
    </xf>
    <xf numFmtId="3" fontId="0" fillId="0" borderId="6" xfId="0" applyNumberFormat="1" applyBorder="1"/>
    <xf numFmtId="2" fontId="0" fillId="0" borderId="7" xfId="0" applyNumberFormat="1" applyBorder="1"/>
    <xf numFmtId="0" fontId="0" fillId="0" borderId="8" xfId="0" applyBorder="1"/>
    <xf numFmtId="3" fontId="0" fillId="0" borderId="0" xfId="0" applyNumberFormat="1" applyAlignment="1">
      <alignment horizontal="center"/>
    </xf>
    <xf numFmtId="2" fontId="0" fillId="0" borderId="9" xfId="0" applyNumberFormat="1" applyBorder="1"/>
    <xf numFmtId="0" fontId="0" fillId="0" borderId="10" xfId="0" applyBorder="1"/>
    <xf numFmtId="0" fontId="0" fillId="0" borderId="11" xfId="0" applyBorder="1"/>
    <xf numFmtId="3" fontId="0" fillId="0" borderId="11" xfId="0" applyNumberForma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0" fontId="11" fillId="0" borderId="0" xfId="0" applyFont="1"/>
    <xf numFmtId="4" fontId="0" fillId="0" borderId="9" xfId="0" applyNumberFormat="1" applyBorder="1"/>
    <xf numFmtId="0" fontId="0" fillId="0" borderId="13" xfId="0" applyBorder="1"/>
    <xf numFmtId="0" fontId="0" fillId="0" borderId="3" xfId="0" applyBorder="1"/>
    <xf numFmtId="4" fontId="0" fillId="0" borderId="14" xfId="0" applyNumberForma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0" borderId="0" xfId="0" applyFont="1" applyAlignment="1">
      <alignment wrapText="1"/>
    </xf>
    <xf numFmtId="0" fontId="13" fillId="3" borderId="0" xfId="0" applyFont="1" applyFill="1" applyAlignment="1">
      <alignment vertical="center"/>
    </xf>
    <xf numFmtId="8" fontId="13" fillId="3" borderId="0" xfId="0" applyNumberFormat="1" applyFont="1" applyFill="1" applyAlignment="1">
      <alignment horizontal="center" vertical="center"/>
    </xf>
    <xf numFmtId="10" fontId="13" fillId="0" borderId="0" xfId="0" applyNumberFormat="1" applyFont="1"/>
    <xf numFmtId="0" fontId="13" fillId="0" borderId="0" xfId="0" applyFont="1" applyAlignment="1">
      <alignment horizontal="center" vertical="center"/>
    </xf>
    <xf numFmtId="10" fontId="12" fillId="0" borderId="0" xfId="0" applyNumberFormat="1" applyFont="1"/>
    <xf numFmtId="0" fontId="13" fillId="3" borderId="0" xfId="0" applyFont="1" applyFill="1" applyAlignment="1">
      <alignment horizontal="center" vertical="center"/>
    </xf>
    <xf numFmtId="4" fontId="10" fillId="0" borderId="0" xfId="0" applyNumberFormat="1" applyFont="1"/>
    <xf numFmtId="0" fontId="10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1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3" fontId="2" fillId="0" borderId="2" xfId="0" applyNumberFormat="1" applyFont="1" applyBorder="1" applyAlignment="1">
      <alignment wrapText="1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15" xfId="0" applyNumberFormat="1" applyFont="1" applyBorder="1" applyAlignment="1">
      <alignment wrapText="1"/>
    </xf>
    <xf numFmtId="3" fontId="0" fillId="0" borderId="3" xfId="0" applyNumberFormat="1" applyBorder="1" applyAlignment="1">
      <alignment horizontal="center"/>
    </xf>
    <xf numFmtId="3" fontId="0" fillId="0" borderId="3" xfId="0" applyNumberFormat="1" applyBorder="1"/>
    <xf numFmtId="41" fontId="0" fillId="2" borderId="2" xfId="0" applyNumberFormat="1" applyFill="1" applyBorder="1" applyProtection="1">
      <protection locked="0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8" fontId="13" fillId="4" borderId="0" xfId="0" applyNumberFormat="1" applyFont="1" applyFill="1" applyAlignment="1">
      <alignment horizontal="center" vertical="center"/>
    </xf>
    <xf numFmtId="7" fontId="8" fillId="0" borderId="0" xfId="0" applyNumberFormat="1" applyFont="1"/>
    <xf numFmtId="43" fontId="8" fillId="0" borderId="0" xfId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4" fillId="0" borderId="0" xfId="2" applyNumberFormat="1" applyFont="1" applyFill="1" applyBorder="1" applyAlignment="1">
      <alignment horizontal="center"/>
    </xf>
    <xf numFmtId="7" fontId="8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 wrapText="1"/>
    </xf>
    <xf numFmtId="4" fontId="9" fillId="0" borderId="6" xfId="0" applyNumberFormat="1" applyFont="1" applyBorder="1" applyAlignment="1">
      <alignment horizontal="center" wrapText="1"/>
    </xf>
    <xf numFmtId="4" fontId="4" fillId="0" borderId="9" xfId="0" applyNumberFormat="1" applyFont="1" applyBorder="1"/>
    <xf numFmtId="0" fontId="4" fillId="0" borderId="8" xfId="0" applyFont="1" applyBorder="1"/>
    <xf numFmtId="7" fontId="8" fillId="0" borderId="13" xfId="0" applyNumberFormat="1" applyFont="1" applyBorder="1"/>
    <xf numFmtId="43" fontId="8" fillId="0" borderId="3" xfId="1" applyFont="1" applyFill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0" fillId="0" borderId="14" xfId="0" applyNumberFormat="1" applyFont="1" applyBorder="1"/>
    <xf numFmtId="14" fontId="8" fillId="0" borderId="13" xfId="0" applyNumberFormat="1" applyFont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/>
    <xf numFmtId="0" fontId="4" fillId="0" borderId="3" xfId="0" applyFont="1" applyBorder="1"/>
    <xf numFmtId="4" fontId="4" fillId="0" borderId="14" xfId="0" applyNumberFormat="1" applyFont="1" applyBorder="1"/>
    <xf numFmtId="0" fontId="0" fillId="0" borderId="14" xfId="0" applyBorder="1"/>
    <xf numFmtId="4" fontId="3" fillId="0" borderId="7" xfId="0" applyNumberFormat="1" applyFont="1" applyBorder="1" applyAlignment="1">
      <alignment horizontal="center" wrapText="1"/>
    </xf>
    <xf numFmtId="7" fontId="8" fillId="0" borderId="5" xfId="0" applyNumberFormat="1" applyFont="1" applyBorder="1" applyAlignment="1">
      <alignment horizontal="center" wrapText="1"/>
    </xf>
    <xf numFmtId="3" fontId="0" fillId="0" borderId="14" xfId="0" applyNumberFormat="1" applyBorder="1"/>
    <xf numFmtId="41" fontId="3" fillId="0" borderId="0" xfId="0" applyNumberFormat="1" applyFont="1" applyAlignment="1" applyProtection="1">
      <alignment horizontal="center" wrapText="1"/>
      <protection locked="0"/>
    </xf>
    <xf numFmtId="8" fontId="13" fillId="0" borderId="0" xfId="0" applyNumberFormat="1" applyFont="1" applyAlignment="1">
      <alignment horizontal="center" vertical="center"/>
    </xf>
    <xf numFmtId="41" fontId="3" fillId="0" borderId="1" xfId="0" applyNumberFormat="1" applyFont="1" applyBorder="1" applyAlignment="1" applyProtection="1">
      <alignment horizontal="left" wrapText="1"/>
      <protection locked="0"/>
    </xf>
    <xf numFmtId="0" fontId="4" fillId="2" borderId="0" xfId="0" applyFont="1" applyFill="1"/>
    <xf numFmtId="0" fontId="16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33645-24F5-4394-8F2F-FBA559FC14A6}">
  <dimension ref="A1:H61"/>
  <sheetViews>
    <sheetView view="pageBreakPreview" zoomScale="60" zoomScaleNormal="115" workbookViewId="0">
      <pane ySplit="5" topLeftCell="A6" activePane="bottomLeft" state="frozen"/>
      <selection pane="bottomLeft" activeCell="A49" sqref="A49:XFD54"/>
    </sheetView>
  </sheetViews>
  <sheetFormatPr defaultColWidth="8.85546875" defaultRowHeight="15" x14ac:dyDescent="0.25"/>
  <cols>
    <col min="1" max="1" width="14.5703125" bestFit="1" customWidth="1"/>
    <col min="2" max="2" width="45.140625" customWidth="1"/>
    <col min="3" max="3" width="13.140625" style="9" customWidth="1"/>
    <col min="4" max="4" width="14" style="9" customWidth="1"/>
    <col min="5" max="5" width="12.28515625" style="5" customWidth="1"/>
    <col min="6" max="6" width="13.85546875" style="5" customWidth="1"/>
    <col min="7" max="7" width="19.5703125" style="5" customWidth="1"/>
    <col min="8" max="8" width="10.28515625" style="5" customWidth="1"/>
    <col min="251" max="251" width="14.5703125" bestFit="1" customWidth="1"/>
    <col min="252" max="252" width="45.140625" customWidth="1"/>
    <col min="253" max="253" width="13" customWidth="1"/>
    <col min="254" max="254" width="15.5703125" customWidth="1"/>
    <col min="255" max="255" width="13" customWidth="1"/>
    <col min="256" max="258" width="13.140625" customWidth="1"/>
    <col min="259" max="259" width="12.28515625" bestFit="1" customWidth="1"/>
    <col min="260" max="260" width="14.42578125" customWidth="1"/>
    <col min="261" max="261" width="12.28515625" customWidth="1"/>
    <col min="262" max="262" width="28.5703125" customWidth="1"/>
    <col min="263" max="263" width="11.28515625" customWidth="1"/>
    <col min="264" max="264" width="10.28515625" customWidth="1"/>
    <col min="507" max="507" width="14.5703125" bestFit="1" customWidth="1"/>
    <col min="508" max="508" width="45.140625" customWidth="1"/>
    <col min="509" max="509" width="13" customWidth="1"/>
    <col min="510" max="510" width="15.5703125" customWidth="1"/>
    <col min="511" max="511" width="13" customWidth="1"/>
    <col min="512" max="514" width="13.140625" customWidth="1"/>
    <col min="515" max="515" width="12.28515625" bestFit="1" customWidth="1"/>
    <col min="516" max="516" width="14.42578125" customWidth="1"/>
    <col min="517" max="517" width="12.28515625" customWidth="1"/>
    <col min="518" max="518" width="28.5703125" customWidth="1"/>
    <col min="519" max="519" width="11.28515625" customWidth="1"/>
    <col min="520" max="520" width="10.28515625" customWidth="1"/>
    <col min="763" max="763" width="14.5703125" bestFit="1" customWidth="1"/>
    <col min="764" max="764" width="45.140625" customWidth="1"/>
    <col min="765" max="765" width="13" customWidth="1"/>
    <col min="766" max="766" width="15.5703125" customWidth="1"/>
    <col min="767" max="767" width="13" customWidth="1"/>
    <col min="768" max="770" width="13.140625" customWidth="1"/>
    <col min="771" max="771" width="12.28515625" bestFit="1" customWidth="1"/>
    <col min="772" max="772" width="14.42578125" customWidth="1"/>
    <col min="773" max="773" width="12.28515625" customWidth="1"/>
    <col min="774" max="774" width="28.5703125" customWidth="1"/>
    <col min="775" max="775" width="11.28515625" customWidth="1"/>
    <col min="776" max="776" width="10.28515625" customWidth="1"/>
    <col min="1019" max="1019" width="14.5703125" bestFit="1" customWidth="1"/>
    <col min="1020" max="1020" width="45.140625" customWidth="1"/>
    <col min="1021" max="1021" width="13" customWidth="1"/>
    <col min="1022" max="1022" width="15.5703125" customWidth="1"/>
    <col min="1023" max="1023" width="13" customWidth="1"/>
    <col min="1024" max="1026" width="13.140625" customWidth="1"/>
    <col min="1027" max="1027" width="12.28515625" bestFit="1" customWidth="1"/>
    <col min="1028" max="1028" width="14.42578125" customWidth="1"/>
    <col min="1029" max="1029" width="12.28515625" customWidth="1"/>
    <col min="1030" max="1030" width="28.5703125" customWidth="1"/>
    <col min="1031" max="1031" width="11.28515625" customWidth="1"/>
    <col min="1032" max="1032" width="10.28515625" customWidth="1"/>
    <col min="1275" max="1275" width="14.5703125" bestFit="1" customWidth="1"/>
    <col min="1276" max="1276" width="45.140625" customWidth="1"/>
    <col min="1277" max="1277" width="13" customWidth="1"/>
    <col min="1278" max="1278" width="15.5703125" customWidth="1"/>
    <col min="1279" max="1279" width="13" customWidth="1"/>
    <col min="1280" max="1282" width="13.140625" customWidth="1"/>
    <col min="1283" max="1283" width="12.28515625" bestFit="1" customWidth="1"/>
    <col min="1284" max="1284" width="14.42578125" customWidth="1"/>
    <col min="1285" max="1285" width="12.28515625" customWidth="1"/>
    <col min="1286" max="1286" width="28.5703125" customWidth="1"/>
    <col min="1287" max="1287" width="11.28515625" customWidth="1"/>
    <col min="1288" max="1288" width="10.28515625" customWidth="1"/>
    <col min="1531" max="1531" width="14.5703125" bestFit="1" customWidth="1"/>
    <col min="1532" max="1532" width="45.140625" customWidth="1"/>
    <col min="1533" max="1533" width="13" customWidth="1"/>
    <col min="1534" max="1534" width="15.5703125" customWidth="1"/>
    <col min="1535" max="1535" width="13" customWidth="1"/>
    <col min="1536" max="1538" width="13.140625" customWidth="1"/>
    <col min="1539" max="1539" width="12.28515625" bestFit="1" customWidth="1"/>
    <col min="1540" max="1540" width="14.42578125" customWidth="1"/>
    <col min="1541" max="1541" width="12.28515625" customWidth="1"/>
    <col min="1542" max="1542" width="28.5703125" customWidth="1"/>
    <col min="1543" max="1543" width="11.28515625" customWidth="1"/>
    <col min="1544" max="1544" width="10.28515625" customWidth="1"/>
    <col min="1787" max="1787" width="14.5703125" bestFit="1" customWidth="1"/>
    <col min="1788" max="1788" width="45.140625" customWidth="1"/>
    <col min="1789" max="1789" width="13" customWidth="1"/>
    <col min="1790" max="1790" width="15.5703125" customWidth="1"/>
    <col min="1791" max="1791" width="13" customWidth="1"/>
    <col min="1792" max="1794" width="13.140625" customWidth="1"/>
    <col min="1795" max="1795" width="12.28515625" bestFit="1" customWidth="1"/>
    <col min="1796" max="1796" width="14.42578125" customWidth="1"/>
    <col min="1797" max="1797" width="12.28515625" customWidth="1"/>
    <col min="1798" max="1798" width="28.5703125" customWidth="1"/>
    <col min="1799" max="1799" width="11.28515625" customWidth="1"/>
    <col min="1800" max="1800" width="10.28515625" customWidth="1"/>
    <col min="2043" max="2043" width="14.5703125" bestFit="1" customWidth="1"/>
    <col min="2044" max="2044" width="45.140625" customWidth="1"/>
    <col min="2045" max="2045" width="13" customWidth="1"/>
    <col min="2046" max="2046" width="15.5703125" customWidth="1"/>
    <col min="2047" max="2047" width="13" customWidth="1"/>
    <col min="2048" max="2050" width="13.140625" customWidth="1"/>
    <col min="2051" max="2051" width="12.28515625" bestFit="1" customWidth="1"/>
    <col min="2052" max="2052" width="14.42578125" customWidth="1"/>
    <col min="2053" max="2053" width="12.28515625" customWidth="1"/>
    <col min="2054" max="2054" width="28.5703125" customWidth="1"/>
    <col min="2055" max="2055" width="11.28515625" customWidth="1"/>
    <col min="2056" max="2056" width="10.28515625" customWidth="1"/>
    <col min="2299" max="2299" width="14.5703125" bestFit="1" customWidth="1"/>
    <col min="2300" max="2300" width="45.140625" customWidth="1"/>
    <col min="2301" max="2301" width="13" customWidth="1"/>
    <col min="2302" max="2302" width="15.5703125" customWidth="1"/>
    <col min="2303" max="2303" width="13" customWidth="1"/>
    <col min="2304" max="2306" width="13.140625" customWidth="1"/>
    <col min="2307" max="2307" width="12.28515625" bestFit="1" customWidth="1"/>
    <col min="2308" max="2308" width="14.42578125" customWidth="1"/>
    <col min="2309" max="2309" width="12.28515625" customWidth="1"/>
    <col min="2310" max="2310" width="28.5703125" customWidth="1"/>
    <col min="2311" max="2311" width="11.28515625" customWidth="1"/>
    <col min="2312" max="2312" width="10.28515625" customWidth="1"/>
    <col min="2555" max="2555" width="14.5703125" bestFit="1" customWidth="1"/>
    <col min="2556" max="2556" width="45.140625" customWidth="1"/>
    <col min="2557" max="2557" width="13" customWidth="1"/>
    <col min="2558" max="2558" width="15.5703125" customWidth="1"/>
    <col min="2559" max="2559" width="13" customWidth="1"/>
    <col min="2560" max="2562" width="13.140625" customWidth="1"/>
    <col min="2563" max="2563" width="12.28515625" bestFit="1" customWidth="1"/>
    <col min="2564" max="2564" width="14.42578125" customWidth="1"/>
    <col min="2565" max="2565" width="12.28515625" customWidth="1"/>
    <col min="2566" max="2566" width="28.5703125" customWidth="1"/>
    <col min="2567" max="2567" width="11.28515625" customWidth="1"/>
    <col min="2568" max="2568" width="10.28515625" customWidth="1"/>
    <col min="2811" max="2811" width="14.5703125" bestFit="1" customWidth="1"/>
    <col min="2812" max="2812" width="45.140625" customWidth="1"/>
    <col min="2813" max="2813" width="13" customWidth="1"/>
    <col min="2814" max="2814" width="15.5703125" customWidth="1"/>
    <col min="2815" max="2815" width="13" customWidth="1"/>
    <col min="2816" max="2818" width="13.140625" customWidth="1"/>
    <col min="2819" max="2819" width="12.28515625" bestFit="1" customWidth="1"/>
    <col min="2820" max="2820" width="14.42578125" customWidth="1"/>
    <col min="2821" max="2821" width="12.28515625" customWidth="1"/>
    <col min="2822" max="2822" width="28.5703125" customWidth="1"/>
    <col min="2823" max="2823" width="11.28515625" customWidth="1"/>
    <col min="2824" max="2824" width="10.28515625" customWidth="1"/>
    <col min="3067" max="3067" width="14.5703125" bestFit="1" customWidth="1"/>
    <col min="3068" max="3068" width="45.140625" customWidth="1"/>
    <col min="3069" max="3069" width="13" customWidth="1"/>
    <col min="3070" max="3070" width="15.5703125" customWidth="1"/>
    <col min="3071" max="3071" width="13" customWidth="1"/>
    <col min="3072" max="3074" width="13.140625" customWidth="1"/>
    <col min="3075" max="3075" width="12.28515625" bestFit="1" customWidth="1"/>
    <col min="3076" max="3076" width="14.42578125" customWidth="1"/>
    <col min="3077" max="3077" width="12.28515625" customWidth="1"/>
    <col min="3078" max="3078" width="28.5703125" customWidth="1"/>
    <col min="3079" max="3079" width="11.28515625" customWidth="1"/>
    <col min="3080" max="3080" width="10.28515625" customWidth="1"/>
    <col min="3323" max="3323" width="14.5703125" bestFit="1" customWidth="1"/>
    <col min="3324" max="3324" width="45.140625" customWidth="1"/>
    <col min="3325" max="3325" width="13" customWidth="1"/>
    <col min="3326" max="3326" width="15.5703125" customWidth="1"/>
    <col min="3327" max="3327" width="13" customWidth="1"/>
    <col min="3328" max="3330" width="13.140625" customWidth="1"/>
    <col min="3331" max="3331" width="12.28515625" bestFit="1" customWidth="1"/>
    <col min="3332" max="3332" width="14.42578125" customWidth="1"/>
    <col min="3333" max="3333" width="12.28515625" customWidth="1"/>
    <col min="3334" max="3334" width="28.5703125" customWidth="1"/>
    <col min="3335" max="3335" width="11.28515625" customWidth="1"/>
    <col min="3336" max="3336" width="10.28515625" customWidth="1"/>
    <col min="3579" max="3579" width="14.5703125" bestFit="1" customWidth="1"/>
    <col min="3580" max="3580" width="45.140625" customWidth="1"/>
    <col min="3581" max="3581" width="13" customWidth="1"/>
    <col min="3582" max="3582" width="15.5703125" customWidth="1"/>
    <col min="3583" max="3583" width="13" customWidth="1"/>
    <col min="3584" max="3586" width="13.140625" customWidth="1"/>
    <col min="3587" max="3587" width="12.28515625" bestFit="1" customWidth="1"/>
    <col min="3588" max="3588" width="14.42578125" customWidth="1"/>
    <col min="3589" max="3589" width="12.28515625" customWidth="1"/>
    <col min="3590" max="3590" width="28.5703125" customWidth="1"/>
    <col min="3591" max="3591" width="11.28515625" customWidth="1"/>
    <col min="3592" max="3592" width="10.28515625" customWidth="1"/>
    <col min="3835" max="3835" width="14.5703125" bestFit="1" customWidth="1"/>
    <col min="3836" max="3836" width="45.140625" customWidth="1"/>
    <col min="3837" max="3837" width="13" customWidth="1"/>
    <col min="3838" max="3838" width="15.5703125" customWidth="1"/>
    <col min="3839" max="3839" width="13" customWidth="1"/>
    <col min="3840" max="3842" width="13.140625" customWidth="1"/>
    <col min="3843" max="3843" width="12.28515625" bestFit="1" customWidth="1"/>
    <col min="3844" max="3844" width="14.42578125" customWidth="1"/>
    <col min="3845" max="3845" width="12.28515625" customWidth="1"/>
    <col min="3846" max="3846" width="28.5703125" customWidth="1"/>
    <col min="3847" max="3847" width="11.28515625" customWidth="1"/>
    <col min="3848" max="3848" width="10.28515625" customWidth="1"/>
    <col min="4091" max="4091" width="14.5703125" bestFit="1" customWidth="1"/>
    <col min="4092" max="4092" width="45.140625" customWidth="1"/>
    <col min="4093" max="4093" width="13" customWidth="1"/>
    <col min="4094" max="4094" width="15.5703125" customWidth="1"/>
    <col min="4095" max="4095" width="13" customWidth="1"/>
    <col min="4096" max="4098" width="13.140625" customWidth="1"/>
    <col min="4099" max="4099" width="12.28515625" bestFit="1" customWidth="1"/>
    <col min="4100" max="4100" width="14.42578125" customWidth="1"/>
    <col min="4101" max="4101" width="12.28515625" customWidth="1"/>
    <col min="4102" max="4102" width="28.5703125" customWidth="1"/>
    <col min="4103" max="4103" width="11.28515625" customWidth="1"/>
    <col min="4104" max="4104" width="10.28515625" customWidth="1"/>
    <col min="4347" max="4347" width="14.5703125" bestFit="1" customWidth="1"/>
    <col min="4348" max="4348" width="45.140625" customWidth="1"/>
    <col min="4349" max="4349" width="13" customWidth="1"/>
    <col min="4350" max="4350" width="15.5703125" customWidth="1"/>
    <col min="4351" max="4351" width="13" customWidth="1"/>
    <col min="4352" max="4354" width="13.140625" customWidth="1"/>
    <col min="4355" max="4355" width="12.28515625" bestFit="1" customWidth="1"/>
    <col min="4356" max="4356" width="14.42578125" customWidth="1"/>
    <col min="4357" max="4357" width="12.28515625" customWidth="1"/>
    <col min="4358" max="4358" width="28.5703125" customWidth="1"/>
    <col min="4359" max="4359" width="11.28515625" customWidth="1"/>
    <col min="4360" max="4360" width="10.28515625" customWidth="1"/>
    <col min="4603" max="4603" width="14.5703125" bestFit="1" customWidth="1"/>
    <col min="4604" max="4604" width="45.140625" customWidth="1"/>
    <col min="4605" max="4605" width="13" customWidth="1"/>
    <col min="4606" max="4606" width="15.5703125" customWidth="1"/>
    <col min="4607" max="4607" width="13" customWidth="1"/>
    <col min="4608" max="4610" width="13.140625" customWidth="1"/>
    <col min="4611" max="4611" width="12.28515625" bestFit="1" customWidth="1"/>
    <col min="4612" max="4612" width="14.42578125" customWidth="1"/>
    <col min="4613" max="4613" width="12.28515625" customWidth="1"/>
    <col min="4614" max="4614" width="28.5703125" customWidth="1"/>
    <col min="4615" max="4615" width="11.28515625" customWidth="1"/>
    <col min="4616" max="4616" width="10.28515625" customWidth="1"/>
    <col min="4859" max="4859" width="14.5703125" bestFit="1" customWidth="1"/>
    <col min="4860" max="4860" width="45.140625" customWidth="1"/>
    <col min="4861" max="4861" width="13" customWidth="1"/>
    <col min="4862" max="4862" width="15.5703125" customWidth="1"/>
    <col min="4863" max="4863" width="13" customWidth="1"/>
    <col min="4864" max="4866" width="13.140625" customWidth="1"/>
    <col min="4867" max="4867" width="12.28515625" bestFit="1" customWidth="1"/>
    <col min="4868" max="4868" width="14.42578125" customWidth="1"/>
    <col min="4869" max="4869" width="12.28515625" customWidth="1"/>
    <col min="4870" max="4870" width="28.5703125" customWidth="1"/>
    <col min="4871" max="4871" width="11.28515625" customWidth="1"/>
    <col min="4872" max="4872" width="10.28515625" customWidth="1"/>
    <col min="5115" max="5115" width="14.5703125" bestFit="1" customWidth="1"/>
    <col min="5116" max="5116" width="45.140625" customWidth="1"/>
    <col min="5117" max="5117" width="13" customWidth="1"/>
    <col min="5118" max="5118" width="15.5703125" customWidth="1"/>
    <col min="5119" max="5119" width="13" customWidth="1"/>
    <col min="5120" max="5122" width="13.140625" customWidth="1"/>
    <col min="5123" max="5123" width="12.28515625" bestFit="1" customWidth="1"/>
    <col min="5124" max="5124" width="14.42578125" customWidth="1"/>
    <col min="5125" max="5125" width="12.28515625" customWidth="1"/>
    <col min="5126" max="5126" width="28.5703125" customWidth="1"/>
    <col min="5127" max="5127" width="11.28515625" customWidth="1"/>
    <col min="5128" max="5128" width="10.28515625" customWidth="1"/>
    <col min="5371" max="5371" width="14.5703125" bestFit="1" customWidth="1"/>
    <col min="5372" max="5372" width="45.140625" customWidth="1"/>
    <col min="5373" max="5373" width="13" customWidth="1"/>
    <col min="5374" max="5374" width="15.5703125" customWidth="1"/>
    <col min="5375" max="5375" width="13" customWidth="1"/>
    <col min="5376" max="5378" width="13.140625" customWidth="1"/>
    <col min="5379" max="5379" width="12.28515625" bestFit="1" customWidth="1"/>
    <col min="5380" max="5380" width="14.42578125" customWidth="1"/>
    <col min="5381" max="5381" width="12.28515625" customWidth="1"/>
    <col min="5382" max="5382" width="28.5703125" customWidth="1"/>
    <col min="5383" max="5383" width="11.28515625" customWidth="1"/>
    <col min="5384" max="5384" width="10.28515625" customWidth="1"/>
    <col min="5627" max="5627" width="14.5703125" bestFit="1" customWidth="1"/>
    <col min="5628" max="5628" width="45.140625" customWidth="1"/>
    <col min="5629" max="5629" width="13" customWidth="1"/>
    <col min="5630" max="5630" width="15.5703125" customWidth="1"/>
    <col min="5631" max="5631" width="13" customWidth="1"/>
    <col min="5632" max="5634" width="13.140625" customWidth="1"/>
    <col min="5635" max="5635" width="12.28515625" bestFit="1" customWidth="1"/>
    <col min="5636" max="5636" width="14.42578125" customWidth="1"/>
    <col min="5637" max="5637" width="12.28515625" customWidth="1"/>
    <col min="5638" max="5638" width="28.5703125" customWidth="1"/>
    <col min="5639" max="5639" width="11.28515625" customWidth="1"/>
    <col min="5640" max="5640" width="10.28515625" customWidth="1"/>
    <col min="5883" max="5883" width="14.5703125" bestFit="1" customWidth="1"/>
    <col min="5884" max="5884" width="45.140625" customWidth="1"/>
    <col min="5885" max="5885" width="13" customWidth="1"/>
    <col min="5886" max="5886" width="15.5703125" customWidth="1"/>
    <col min="5887" max="5887" width="13" customWidth="1"/>
    <col min="5888" max="5890" width="13.140625" customWidth="1"/>
    <col min="5891" max="5891" width="12.28515625" bestFit="1" customWidth="1"/>
    <col min="5892" max="5892" width="14.42578125" customWidth="1"/>
    <col min="5893" max="5893" width="12.28515625" customWidth="1"/>
    <col min="5894" max="5894" width="28.5703125" customWidth="1"/>
    <col min="5895" max="5895" width="11.28515625" customWidth="1"/>
    <col min="5896" max="5896" width="10.28515625" customWidth="1"/>
    <col min="6139" max="6139" width="14.5703125" bestFit="1" customWidth="1"/>
    <col min="6140" max="6140" width="45.140625" customWidth="1"/>
    <col min="6141" max="6141" width="13" customWidth="1"/>
    <col min="6142" max="6142" width="15.5703125" customWidth="1"/>
    <col min="6143" max="6143" width="13" customWidth="1"/>
    <col min="6144" max="6146" width="13.140625" customWidth="1"/>
    <col min="6147" max="6147" width="12.28515625" bestFit="1" customWidth="1"/>
    <col min="6148" max="6148" width="14.42578125" customWidth="1"/>
    <col min="6149" max="6149" width="12.28515625" customWidth="1"/>
    <col min="6150" max="6150" width="28.5703125" customWidth="1"/>
    <col min="6151" max="6151" width="11.28515625" customWidth="1"/>
    <col min="6152" max="6152" width="10.28515625" customWidth="1"/>
    <col min="6395" max="6395" width="14.5703125" bestFit="1" customWidth="1"/>
    <col min="6396" max="6396" width="45.140625" customWidth="1"/>
    <col min="6397" max="6397" width="13" customWidth="1"/>
    <col min="6398" max="6398" width="15.5703125" customWidth="1"/>
    <col min="6399" max="6399" width="13" customWidth="1"/>
    <col min="6400" max="6402" width="13.140625" customWidth="1"/>
    <col min="6403" max="6403" width="12.28515625" bestFit="1" customWidth="1"/>
    <col min="6404" max="6404" width="14.42578125" customWidth="1"/>
    <col min="6405" max="6405" width="12.28515625" customWidth="1"/>
    <col min="6406" max="6406" width="28.5703125" customWidth="1"/>
    <col min="6407" max="6407" width="11.28515625" customWidth="1"/>
    <col min="6408" max="6408" width="10.28515625" customWidth="1"/>
    <col min="6651" max="6651" width="14.5703125" bestFit="1" customWidth="1"/>
    <col min="6652" max="6652" width="45.140625" customWidth="1"/>
    <col min="6653" max="6653" width="13" customWidth="1"/>
    <col min="6654" max="6654" width="15.5703125" customWidth="1"/>
    <col min="6655" max="6655" width="13" customWidth="1"/>
    <col min="6656" max="6658" width="13.140625" customWidth="1"/>
    <col min="6659" max="6659" width="12.28515625" bestFit="1" customWidth="1"/>
    <col min="6660" max="6660" width="14.42578125" customWidth="1"/>
    <col min="6661" max="6661" width="12.28515625" customWidth="1"/>
    <col min="6662" max="6662" width="28.5703125" customWidth="1"/>
    <col min="6663" max="6663" width="11.28515625" customWidth="1"/>
    <col min="6664" max="6664" width="10.28515625" customWidth="1"/>
    <col min="6907" max="6907" width="14.5703125" bestFit="1" customWidth="1"/>
    <col min="6908" max="6908" width="45.140625" customWidth="1"/>
    <col min="6909" max="6909" width="13" customWidth="1"/>
    <col min="6910" max="6910" width="15.5703125" customWidth="1"/>
    <col min="6911" max="6911" width="13" customWidth="1"/>
    <col min="6912" max="6914" width="13.140625" customWidth="1"/>
    <col min="6915" max="6915" width="12.28515625" bestFit="1" customWidth="1"/>
    <col min="6916" max="6916" width="14.42578125" customWidth="1"/>
    <col min="6917" max="6917" width="12.28515625" customWidth="1"/>
    <col min="6918" max="6918" width="28.5703125" customWidth="1"/>
    <col min="6919" max="6919" width="11.28515625" customWidth="1"/>
    <col min="6920" max="6920" width="10.28515625" customWidth="1"/>
    <col min="7163" max="7163" width="14.5703125" bestFit="1" customWidth="1"/>
    <col min="7164" max="7164" width="45.140625" customWidth="1"/>
    <col min="7165" max="7165" width="13" customWidth="1"/>
    <col min="7166" max="7166" width="15.5703125" customWidth="1"/>
    <col min="7167" max="7167" width="13" customWidth="1"/>
    <col min="7168" max="7170" width="13.140625" customWidth="1"/>
    <col min="7171" max="7171" width="12.28515625" bestFit="1" customWidth="1"/>
    <col min="7172" max="7172" width="14.42578125" customWidth="1"/>
    <col min="7173" max="7173" width="12.28515625" customWidth="1"/>
    <col min="7174" max="7174" width="28.5703125" customWidth="1"/>
    <col min="7175" max="7175" width="11.28515625" customWidth="1"/>
    <col min="7176" max="7176" width="10.28515625" customWidth="1"/>
    <col min="7419" max="7419" width="14.5703125" bestFit="1" customWidth="1"/>
    <col min="7420" max="7420" width="45.140625" customWidth="1"/>
    <col min="7421" max="7421" width="13" customWidth="1"/>
    <col min="7422" max="7422" width="15.5703125" customWidth="1"/>
    <col min="7423" max="7423" width="13" customWidth="1"/>
    <col min="7424" max="7426" width="13.140625" customWidth="1"/>
    <col min="7427" max="7427" width="12.28515625" bestFit="1" customWidth="1"/>
    <col min="7428" max="7428" width="14.42578125" customWidth="1"/>
    <col min="7429" max="7429" width="12.28515625" customWidth="1"/>
    <col min="7430" max="7430" width="28.5703125" customWidth="1"/>
    <col min="7431" max="7431" width="11.28515625" customWidth="1"/>
    <col min="7432" max="7432" width="10.28515625" customWidth="1"/>
    <col min="7675" max="7675" width="14.5703125" bestFit="1" customWidth="1"/>
    <col min="7676" max="7676" width="45.140625" customWidth="1"/>
    <col min="7677" max="7677" width="13" customWidth="1"/>
    <col min="7678" max="7678" width="15.5703125" customWidth="1"/>
    <col min="7679" max="7679" width="13" customWidth="1"/>
    <col min="7680" max="7682" width="13.140625" customWidth="1"/>
    <col min="7683" max="7683" width="12.28515625" bestFit="1" customWidth="1"/>
    <col min="7684" max="7684" width="14.42578125" customWidth="1"/>
    <col min="7685" max="7685" width="12.28515625" customWidth="1"/>
    <col min="7686" max="7686" width="28.5703125" customWidth="1"/>
    <col min="7687" max="7687" width="11.28515625" customWidth="1"/>
    <col min="7688" max="7688" width="10.28515625" customWidth="1"/>
    <col min="7931" max="7931" width="14.5703125" bestFit="1" customWidth="1"/>
    <col min="7932" max="7932" width="45.140625" customWidth="1"/>
    <col min="7933" max="7933" width="13" customWidth="1"/>
    <col min="7934" max="7934" width="15.5703125" customWidth="1"/>
    <col min="7935" max="7935" width="13" customWidth="1"/>
    <col min="7936" max="7938" width="13.140625" customWidth="1"/>
    <col min="7939" max="7939" width="12.28515625" bestFit="1" customWidth="1"/>
    <col min="7940" max="7940" width="14.42578125" customWidth="1"/>
    <col min="7941" max="7941" width="12.28515625" customWidth="1"/>
    <col min="7942" max="7942" width="28.5703125" customWidth="1"/>
    <col min="7943" max="7943" width="11.28515625" customWidth="1"/>
    <col min="7944" max="7944" width="10.28515625" customWidth="1"/>
    <col min="8187" max="8187" width="14.5703125" bestFit="1" customWidth="1"/>
    <col min="8188" max="8188" width="45.140625" customWidth="1"/>
    <col min="8189" max="8189" width="13" customWidth="1"/>
    <col min="8190" max="8190" width="15.5703125" customWidth="1"/>
    <col min="8191" max="8191" width="13" customWidth="1"/>
    <col min="8192" max="8194" width="13.140625" customWidth="1"/>
    <col min="8195" max="8195" width="12.28515625" bestFit="1" customWidth="1"/>
    <col min="8196" max="8196" width="14.42578125" customWidth="1"/>
    <col min="8197" max="8197" width="12.28515625" customWidth="1"/>
    <col min="8198" max="8198" width="28.5703125" customWidth="1"/>
    <col min="8199" max="8199" width="11.28515625" customWidth="1"/>
    <col min="8200" max="8200" width="10.28515625" customWidth="1"/>
    <col min="8443" max="8443" width="14.5703125" bestFit="1" customWidth="1"/>
    <col min="8444" max="8444" width="45.140625" customWidth="1"/>
    <col min="8445" max="8445" width="13" customWidth="1"/>
    <col min="8446" max="8446" width="15.5703125" customWidth="1"/>
    <col min="8447" max="8447" width="13" customWidth="1"/>
    <col min="8448" max="8450" width="13.140625" customWidth="1"/>
    <col min="8451" max="8451" width="12.28515625" bestFit="1" customWidth="1"/>
    <col min="8452" max="8452" width="14.42578125" customWidth="1"/>
    <col min="8453" max="8453" width="12.28515625" customWidth="1"/>
    <col min="8454" max="8454" width="28.5703125" customWidth="1"/>
    <col min="8455" max="8455" width="11.28515625" customWidth="1"/>
    <col min="8456" max="8456" width="10.28515625" customWidth="1"/>
    <col min="8699" max="8699" width="14.5703125" bestFit="1" customWidth="1"/>
    <col min="8700" max="8700" width="45.140625" customWidth="1"/>
    <col min="8701" max="8701" width="13" customWidth="1"/>
    <col min="8702" max="8702" width="15.5703125" customWidth="1"/>
    <col min="8703" max="8703" width="13" customWidth="1"/>
    <col min="8704" max="8706" width="13.140625" customWidth="1"/>
    <col min="8707" max="8707" width="12.28515625" bestFit="1" customWidth="1"/>
    <col min="8708" max="8708" width="14.42578125" customWidth="1"/>
    <col min="8709" max="8709" width="12.28515625" customWidth="1"/>
    <col min="8710" max="8710" width="28.5703125" customWidth="1"/>
    <col min="8711" max="8711" width="11.28515625" customWidth="1"/>
    <col min="8712" max="8712" width="10.28515625" customWidth="1"/>
    <col min="8955" max="8955" width="14.5703125" bestFit="1" customWidth="1"/>
    <col min="8956" max="8956" width="45.140625" customWidth="1"/>
    <col min="8957" max="8957" width="13" customWidth="1"/>
    <col min="8958" max="8958" width="15.5703125" customWidth="1"/>
    <col min="8959" max="8959" width="13" customWidth="1"/>
    <col min="8960" max="8962" width="13.140625" customWidth="1"/>
    <col min="8963" max="8963" width="12.28515625" bestFit="1" customWidth="1"/>
    <col min="8964" max="8964" width="14.42578125" customWidth="1"/>
    <col min="8965" max="8965" width="12.28515625" customWidth="1"/>
    <col min="8966" max="8966" width="28.5703125" customWidth="1"/>
    <col min="8967" max="8967" width="11.28515625" customWidth="1"/>
    <col min="8968" max="8968" width="10.28515625" customWidth="1"/>
    <col min="9211" max="9211" width="14.5703125" bestFit="1" customWidth="1"/>
    <col min="9212" max="9212" width="45.140625" customWidth="1"/>
    <col min="9213" max="9213" width="13" customWidth="1"/>
    <col min="9214" max="9214" width="15.5703125" customWidth="1"/>
    <col min="9215" max="9215" width="13" customWidth="1"/>
    <col min="9216" max="9218" width="13.140625" customWidth="1"/>
    <col min="9219" max="9219" width="12.28515625" bestFit="1" customWidth="1"/>
    <col min="9220" max="9220" width="14.42578125" customWidth="1"/>
    <col min="9221" max="9221" width="12.28515625" customWidth="1"/>
    <col min="9222" max="9222" width="28.5703125" customWidth="1"/>
    <col min="9223" max="9223" width="11.28515625" customWidth="1"/>
    <col min="9224" max="9224" width="10.28515625" customWidth="1"/>
    <col min="9467" max="9467" width="14.5703125" bestFit="1" customWidth="1"/>
    <col min="9468" max="9468" width="45.140625" customWidth="1"/>
    <col min="9469" max="9469" width="13" customWidth="1"/>
    <col min="9470" max="9470" width="15.5703125" customWidth="1"/>
    <col min="9471" max="9471" width="13" customWidth="1"/>
    <col min="9472" max="9474" width="13.140625" customWidth="1"/>
    <col min="9475" max="9475" width="12.28515625" bestFit="1" customWidth="1"/>
    <col min="9476" max="9476" width="14.42578125" customWidth="1"/>
    <col min="9477" max="9477" width="12.28515625" customWidth="1"/>
    <col min="9478" max="9478" width="28.5703125" customWidth="1"/>
    <col min="9479" max="9479" width="11.28515625" customWidth="1"/>
    <col min="9480" max="9480" width="10.28515625" customWidth="1"/>
    <col min="9723" max="9723" width="14.5703125" bestFit="1" customWidth="1"/>
    <col min="9724" max="9724" width="45.140625" customWidth="1"/>
    <col min="9725" max="9725" width="13" customWidth="1"/>
    <col min="9726" max="9726" width="15.5703125" customWidth="1"/>
    <col min="9727" max="9727" width="13" customWidth="1"/>
    <col min="9728" max="9730" width="13.140625" customWidth="1"/>
    <col min="9731" max="9731" width="12.28515625" bestFit="1" customWidth="1"/>
    <col min="9732" max="9732" width="14.42578125" customWidth="1"/>
    <col min="9733" max="9733" width="12.28515625" customWidth="1"/>
    <col min="9734" max="9734" width="28.5703125" customWidth="1"/>
    <col min="9735" max="9735" width="11.28515625" customWidth="1"/>
    <col min="9736" max="9736" width="10.28515625" customWidth="1"/>
    <col min="9979" max="9979" width="14.5703125" bestFit="1" customWidth="1"/>
    <col min="9980" max="9980" width="45.140625" customWidth="1"/>
    <col min="9981" max="9981" width="13" customWidth="1"/>
    <col min="9982" max="9982" width="15.5703125" customWidth="1"/>
    <col min="9983" max="9983" width="13" customWidth="1"/>
    <col min="9984" max="9986" width="13.140625" customWidth="1"/>
    <col min="9987" max="9987" width="12.28515625" bestFit="1" customWidth="1"/>
    <col min="9988" max="9988" width="14.42578125" customWidth="1"/>
    <col min="9989" max="9989" width="12.28515625" customWidth="1"/>
    <col min="9990" max="9990" width="28.5703125" customWidth="1"/>
    <col min="9991" max="9991" width="11.28515625" customWidth="1"/>
    <col min="9992" max="9992" width="10.28515625" customWidth="1"/>
    <col min="10235" max="10235" width="14.5703125" bestFit="1" customWidth="1"/>
    <col min="10236" max="10236" width="45.140625" customWidth="1"/>
    <col min="10237" max="10237" width="13" customWidth="1"/>
    <col min="10238" max="10238" width="15.5703125" customWidth="1"/>
    <col min="10239" max="10239" width="13" customWidth="1"/>
    <col min="10240" max="10242" width="13.140625" customWidth="1"/>
    <col min="10243" max="10243" width="12.28515625" bestFit="1" customWidth="1"/>
    <col min="10244" max="10244" width="14.42578125" customWidth="1"/>
    <col min="10245" max="10245" width="12.28515625" customWidth="1"/>
    <col min="10246" max="10246" width="28.5703125" customWidth="1"/>
    <col min="10247" max="10247" width="11.28515625" customWidth="1"/>
    <col min="10248" max="10248" width="10.28515625" customWidth="1"/>
    <col min="10491" max="10491" width="14.5703125" bestFit="1" customWidth="1"/>
    <col min="10492" max="10492" width="45.140625" customWidth="1"/>
    <col min="10493" max="10493" width="13" customWidth="1"/>
    <col min="10494" max="10494" width="15.5703125" customWidth="1"/>
    <col min="10495" max="10495" width="13" customWidth="1"/>
    <col min="10496" max="10498" width="13.140625" customWidth="1"/>
    <col min="10499" max="10499" width="12.28515625" bestFit="1" customWidth="1"/>
    <col min="10500" max="10500" width="14.42578125" customWidth="1"/>
    <col min="10501" max="10501" width="12.28515625" customWidth="1"/>
    <col min="10502" max="10502" width="28.5703125" customWidth="1"/>
    <col min="10503" max="10503" width="11.28515625" customWidth="1"/>
    <col min="10504" max="10504" width="10.28515625" customWidth="1"/>
    <col min="10747" max="10747" width="14.5703125" bestFit="1" customWidth="1"/>
    <col min="10748" max="10748" width="45.140625" customWidth="1"/>
    <col min="10749" max="10749" width="13" customWidth="1"/>
    <col min="10750" max="10750" width="15.5703125" customWidth="1"/>
    <col min="10751" max="10751" width="13" customWidth="1"/>
    <col min="10752" max="10754" width="13.140625" customWidth="1"/>
    <col min="10755" max="10755" width="12.28515625" bestFit="1" customWidth="1"/>
    <col min="10756" max="10756" width="14.42578125" customWidth="1"/>
    <col min="10757" max="10757" width="12.28515625" customWidth="1"/>
    <col min="10758" max="10758" width="28.5703125" customWidth="1"/>
    <col min="10759" max="10759" width="11.28515625" customWidth="1"/>
    <col min="10760" max="10760" width="10.28515625" customWidth="1"/>
    <col min="11003" max="11003" width="14.5703125" bestFit="1" customWidth="1"/>
    <col min="11004" max="11004" width="45.140625" customWidth="1"/>
    <col min="11005" max="11005" width="13" customWidth="1"/>
    <col min="11006" max="11006" width="15.5703125" customWidth="1"/>
    <col min="11007" max="11007" width="13" customWidth="1"/>
    <col min="11008" max="11010" width="13.140625" customWidth="1"/>
    <col min="11011" max="11011" width="12.28515625" bestFit="1" customWidth="1"/>
    <col min="11012" max="11012" width="14.42578125" customWidth="1"/>
    <col min="11013" max="11013" width="12.28515625" customWidth="1"/>
    <col min="11014" max="11014" width="28.5703125" customWidth="1"/>
    <col min="11015" max="11015" width="11.28515625" customWidth="1"/>
    <col min="11016" max="11016" width="10.28515625" customWidth="1"/>
    <col min="11259" max="11259" width="14.5703125" bestFit="1" customWidth="1"/>
    <col min="11260" max="11260" width="45.140625" customWidth="1"/>
    <col min="11261" max="11261" width="13" customWidth="1"/>
    <col min="11262" max="11262" width="15.5703125" customWidth="1"/>
    <col min="11263" max="11263" width="13" customWidth="1"/>
    <col min="11264" max="11266" width="13.140625" customWidth="1"/>
    <col min="11267" max="11267" width="12.28515625" bestFit="1" customWidth="1"/>
    <col min="11268" max="11268" width="14.42578125" customWidth="1"/>
    <col min="11269" max="11269" width="12.28515625" customWidth="1"/>
    <col min="11270" max="11270" width="28.5703125" customWidth="1"/>
    <col min="11271" max="11271" width="11.28515625" customWidth="1"/>
    <col min="11272" max="11272" width="10.28515625" customWidth="1"/>
    <col min="11515" max="11515" width="14.5703125" bestFit="1" customWidth="1"/>
    <col min="11516" max="11516" width="45.140625" customWidth="1"/>
    <col min="11517" max="11517" width="13" customWidth="1"/>
    <col min="11518" max="11518" width="15.5703125" customWidth="1"/>
    <col min="11519" max="11519" width="13" customWidth="1"/>
    <col min="11520" max="11522" width="13.140625" customWidth="1"/>
    <col min="11523" max="11523" width="12.28515625" bestFit="1" customWidth="1"/>
    <col min="11524" max="11524" width="14.42578125" customWidth="1"/>
    <col min="11525" max="11525" width="12.28515625" customWidth="1"/>
    <col min="11526" max="11526" width="28.5703125" customWidth="1"/>
    <col min="11527" max="11527" width="11.28515625" customWidth="1"/>
    <col min="11528" max="11528" width="10.28515625" customWidth="1"/>
    <col min="11771" max="11771" width="14.5703125" bestFit="1" customWidth="1"/>
    <col min="11772" max="11772" width="45.140625" customWidth="1"/>
    <col min="11773" max="11773" width="13" customWidth="1"/>
    <col min="11774" max="11774" width="15.5703125" customWidth="1"/>
    <col min="11775" max="11775" width="13" customWidth="1"/>
    <col min="11776" max="11778" width="13.140625" customWidth="1"/>
    <col min="11779" max="11779" width="12.28515625" bestFit="1" customWidth="1"/>
    <col min="11780" max="11780" width="14.42578125" customWidth="1"/>
    <col min="11781" max="11781" width="12.28515625" customWidth="1"/>
    <col min="11782" max="11782" width="28.5703125" customWidth="1"/>
    <col min="11783" max="11783" width="11.28515625" customWidth="1"/>
    <col min="11784" max="11784" width="10.28515625" customWidth="1"/>
    <col min="12027" max="12027" width="14.5703125" bestFit="1" customWidth="1"/>
    <col min="12028" max="12028" width="45.140625" customWidth="1"/>
    <col min="12029" max="12029" width="13" customWidth="1"/>
    <col min="12030" max="12030" width="15.5703125" customWidth="1"/>
    <col min="12031" max="12031" width="13" customWidth="1"/>
    <col min="12032" max="12034" width="13.140625" customWidth="1"/>
    <col min="12035" max="12035" width="12.28515625" bestFit="1" customWidth="1"/>
    <col min="12036" max="12036" width="14.42578125" customWidth="1"/>
    <col min="12037" max="12037" width="12.28515625" customWidth="1"/>
    <col min="12038" max="12038" width="28.5703125" customWidth="1"/>
    <col min="12039" max="12039" width="11.28515625" customWidth="1"/>
    <col min="12040" max="12040" width="10.28515625" customWidth="1"/>
    <col min="12283" max="12283" width="14.5703125" bestFit="1" customWidth="1"/>
    <col min="12284" max="12284" width="45.140625" customWidth="1"/>
    <col min="12285" max="12285" width="13" customWidth="1"/>
    <col min="12286" max="12286" width="15.5703125" customWidth="1"/>
    <col min="12287" max="12287" width="13" customWidth="1"/>
    <col min="12288" max="12290" width="13.140625" customWidth="1"/>
    <col min="12291" max="12291" width="12.28515625" bestFit="1" customWidth="1"/>
    <col min="12292" max="12292" width="14.42578125" customWidth="1"/>
    <col min="12293" max="12293" width="12.28515625" customWidth="1"/>
    <col min="12294" max="12294" width="28.5703125" customWidth="1"/>
    <col min="12295" max="12295" width="11.28515625" customWidth="1"/>
    <col min="12296" max="12296" width="10.28515625" customWidth="1"/>
    <col min="12539" max="12539" width="14.5703125" bestFit="1" customWidth="1"/>
    <col min="12540" max="12540" width="45.140625" customWidth="1"/>
    <col min="12541" max="12541" width="13" customWidth="1"/>
    <col min="12542" max="12542" width="15.5703125" customWidth="1"/>
    <col min="12543" max="12543" width="13" customWidth="1"/>
    <col min="12544" max="12546" width="13.140625" customWidth="1"/>
    <col min="12547" max="12547" width="12.28515625" bestFit="1" customWidth="1"/>
    <col min="12548" max="12548" width="14.42578125" customWidth="1"/>
    <col min="12549" max="12549" width="12.28515625" customWidth="1"/>
    <col min="12550" max="12550" width="28.5703125" customWidth="1"/>
    <col min="12551" max="12551" width="11.28515625" customWidth="1"/>
    <col min="12552" max="12552" width="10.28515625" customWidth="1"/>
    <col min="12795" max="12795" width="14.5703125" bestFit="1" customWidth="1"/>
    <col min="12796" max="12796" width="45.140625" customWidth="1"/>
    <col min="12797" max="12797" width="13" customWidth="1"/>
    <col min="12798" max="12798" width="15.5703125" customWidth="1"/>
    <col min="12799" max="12799" width="13" customWidth="1"/>
    <col min="12800" max="12802" width="13.140625" customWidth="1"/>
    <col min="12803" max="12803" width="12.28515625" bestFit="1" customWidth="1"/>
    <col min="12804" max="12804" width="14.42578125" customWidth="1"/>
    <col min="12805" max="12805" width="12.28515625" customWidth="1"/>
    <col min="12806" max="12806" width="28.5703125" customWidth="1"/>
    <col min="12807" max="12807" width="11.28515625" customWidth="1"/>
    <col min="12808" max="12808" width="10.28515625" customWidth="1"/>
    <col min="13051" max="13051" width="14.5703125" bestFit="1" customWidth="1"/>
    <col min="13052" max="13052" width="45.140625" customWidth="1"/>
    <col min="13053" max="13053" width="13" customWidth="1"/>
    <col min="13054" max="13054" width="15.5703125" customWidth="1"/>
    <col min="13055" max="13055" width="13" customWidth="1"/>
    <col min="13056" max="13058" width="13.140625" customWidth="1"/>
    <col min="13059" max="13059" width="12.28515625" bestFit="1" customWidth="1"/>
    <col min="13060" max="13060" width="14.42578125" customWidth="1"/>
    <col min="13061" max="13061" width="12.28515625" customWidth="1"/>
    <col min="13062" max="13062" width="28.5703125" customWidth="1"/>
    <col min="13063" max="13063" width="11.28515625" customWidth="1"/>
    <col min="13064" max="13064" width="10.28515625" customWidth="1"/>
    <col min="13307" max="13307" width="14.5703125" bestFit="1" customWidth="1"/>
    <col min="13308" max="13308" width="45.140625" customWidth="1"/>
    <col min="13309" max="13309" width="13" customWidth="1"/>
    <col min="13310" max="13310" width="15.5703125" customWidth="1"/>
    <col min="13311" max="13311" width="13" customWidth="1"/>
    <col min="13312" max="13314" width="13.140625" customWidth="1"/>
    <col min="13315" max="13315" width="12.28515625" bestFit="1" customWidth="1"/>
    <col min="13316" max="13316" width="14.42578125" customWidth="1"/>
    <col min="13317" max="13317" width="12.28515625" customWidth="1"/>
    <col min="13318" max="13318" width="28.5703125" customWidth="1"/>
    <col min="13319" max="13319" width="11.28515625" customWidth="1"/>
    <col min="13320" max="13320" width="10.28515625" customWidth="1"/>
    <col min="13563" max="13563" width="14.5703125" bestFit="1" customWidth="1"/>
    <col min="13564" max="13564" width="45.140625" customWidth="1"/>
    <col min="13565" max="13565" width="13" customWidth="1"/>
    <col min="13566" max="13566" width="15.5703125" customWidth="1"/>
    <col min="13567" max="13567" width="13" customWidth="1"/>
    <col min="13568" max="13570" width="13.140625" customWidth="1"/>
    <col min="13571" max="13571" width="12.28515625" bestFit="1" customWidth="1"/>
    <col min="13572" max="13572" width="14.42578125" customWidth="1"/>
    <col min="13573" max="13573" width="12.28515625" customWidth="1"/>
    <col min="13574" max="13574" width="28.5703125" customWidth="1"/>
    <col min="13575" max="13575" width="11.28515625" customWidth="1"/>
    <col min="13576" max="13576" width="10.28515625" customWidth="1"/>
    <col min="13819" max="13819" width="14.5703125" bestFit="1" customWidth="1"/>
    <col min="13820" max="13820" width="45.140625" customWidth="1"/>
    <col min="13821" max="13821" width="13" customWidth="1"/>
    <col min="13822" max="13822" width="15.5703125" customWidth="1"/>
    <col min="13823" max="13823" width="13" customWidth="1"/>
    <col min="13824" max="13826" width="13.140625" customWidth="1"/>
    <col min="13827" max="13827" width="12.28515625" bestFit="1" customWidth="1"/>
    <col min="13828" max="13828" width="14.42578125" customWidth="1"/>
    <col min="13829" max="13829" width="12.28515625" customWidth="1"/>
    <col min="13830" max="13830" width="28.5703125" customWidth="1"/>
    <col min="13831" max="13831" width="11.28515625" customWidth="1"/>
    <col min="13832" max="13832" width="10.28515625" customWidth="1"/>
    <col min="14075" max="14075" width="14.5703125" bestFit="1" customWidth="1"/>
    <col min="14076" max="14076" width="45.140625" customWidth="1"/>
    <col min="14077" max="14077" width="13" customWidth="1"/>
    <col min="14078" max="14078" width="15.5703125" customWidth="1"/>
    <col min="14079" max="14079" width="13" customWidth="1"/>
    <col min="14080" max="14082" width="13.140625" customWidth="1"/>
    <col min="14083" max="14083" width="12.28515625" bestFit="1" customWidth="1"/>
    <col min="14084" max="14084" width="14.42578125" customWidth="1"/>
    <col min="14085" max="14085" width="12.28515625" customWidth="1"/>
    <col min="14086" max="14086" width="28.5703125" customWidth="1"/>
    <col min="14087" max="14087" width="11.28515625" customWidth="1"/>
    <col min="14088" max="14088" width="10.28515625" customWidth="1"/>
    <col min="14331" max="14331" width="14.5703125" bestFit="1" customWidth="1"/>
    <col min="14332" max="14332" width="45.140625" customWidth="1"/>
    <col min="14333" max="14333" width="13" customWidth="1"/>
    <col min="14334" max="14334" width="15.5703125" customWidth="1"/>
    <col min="14335" max="14335" width="13" customWidth="1"/>
    <col min="14336" max="14338" width="13.140625" customWidth="1"/>
    <col min="14339" max="14339" width="12.28515625" bestFit="1" customWidth="1"/>
    <col min="14340" max="14340" width="14.42578125" customWidth="1"/>
    <col min="14341" max="14341" width="12.28515625" customWidth="1"/>
    <col min="14342" max="14342" width="28.5703125" customWidth="1"/>
    <col min="14343" max="14343" width="11.28515625" customWidth="1"/>
    <col min="14344" max="14344" width="10.28515625" customWidth="1"/>
    <col min="14587" max="14587" width="14.5703125" bestFit="1" customWidth="1"/>
    <col min="14588" max="14588" width="45.140625" customWidth="1"/>
    <col min="14589" max="14589" width="13" customWidth="1"/>
    <col min="14590" max="14590" width="15.5703125" customWidth="1"/>
    <col min="14591" max="14591" width="13" customWidth="1"/>
    <col min="14592" max="14594" width="13.140625" customWidth="1"/>
    <col min="14595" max="14595" width="12.28515625" bestFit="1" customWidth="1"/>
    <col min="14596" max="14596" width="14.42578125" customWidth="1"/>
    <col min="14597" max="14597" width="12.28515625" customWidth="1"/>
    <col min="14598" max="14598" width="28.5703125" customWidth="1"/>
    <col min="14599" max="14599" width="11.28515625" customWidth="1"/>
    <col min="14600" max="14600" width="10.28515625" customWidth="1"/>
    <col min="14843" max="14843" width="14.5703125" bestFit="1" customWidth="1"/>
    <col min="14844" max="14844" width="45.140625" customWidth="1"/>
    <col min="14845" max="14845" width="13" customWidth="1"/>
    <col min="14846" max="14846" width="15.5703125" customWidth="1"/>
    <col min="14847" max="14847" width="13" customWidth="1"/>
    <col min="14848" max="14850" width="13.140625" customWidth="1"/>
    <col min="14851" max="14851" width="12.28515625" bestFit="1" customWidth="1"/>
    <col min="14852" max="14852" width="14.42578125" customWidth="1"/>
    <col min="14853" max="14853" width="12.28515625" customWidth="1"/>
    <col min="14854" max="14854" width="28.5703125" customWidth="1"/>
    <col min="14855" max="14855" width="11.28515625" customWidth="1"/>
    <col min="14856" max="14856" width="10.28515625" customWidth="1"/>
    <col min="15099" max="15099" width="14.5703125" bestFit="1" customWidth="1"/>
    <col min="15100" max="15100" width="45.140625" customWidth="1"/>
    <col min="15101" max="15101" width="13" customWidth="1"/>
    <col min="15102" max="15102" width="15.5703125" customWidth="1"/>
    <col min="15103" max="15103" width="13" customWidth="1"/>
    <col min="15104" max="15106" width="13.140625" customWidth="1"/>
    <col min="15107" max="15107" width="12.28515625" bestFit="1" customWidth="1"/>
    <col min="15108" max="15108" width="14.42578125" customWidth="1"/>
    <col min="15109" max="15109" width="12.28515625" customWidth="1"/>
    <col min="15110" max="15110" width="28.5703125" customWidth="1"/>
    <col min="15111" max="15111" width="11.28515625" customWidth="1"/>
    <col min="15112" max="15112" width="10.28515625" customWidth="1"/>
    <col min="15355" max="15355" width="14.5703125" bestFit="1" customWidth="1"/>
    <col min="15356" max="15356" width="45.140625" customWidth="1"/>
    <col min="15357" max="15357" width="13" customWidth="1"/>
    <col min="15358" max="15358" width="15.5703125" customWidth="1"/>
    <col min="15359" max="15359" width="13" customWidth="1"/>
    <col min="15360" max="15362" width="13.140625" customWidth="1"/>
    <col min="15363" max="15363" width="12.28515625" bestFit="1" customWidth="1"/>
    <col min="15364" max="15364" width="14.42578125" customWidth="1"/>
    <col min="15365" max="15365" width="12.28515625" customWidth="1"/>
    <col min="15366" max="15366" width="28.5703125" customWidth="1"/>
    <col min="15367" max="15367" width="11.28515625" customWidth="1"/>
    <col min="15368" max="15368" width="10.28515625" customWidth="1"/>
    <col min="15611" max="15611" width="14.5703125" bestFit="1" customWidth="1"/>
    <col min="15612" max="15612" width="45.140625" customWidth="1"/>
    <col min="15613" max="15613" width="13" customWidth="1"/>
    <col min="15614" max="15614" width="15.5703125" customWidth="1"/>
    <col min="15615" max="15615" width="13" customWidth="1"/>
    <col min="15616" max="15618" width="13.140625" customWidth="1"/>
    <col min="15619" max="15619" width="12.28515625" bestFit="1" customWidth="1"/>
    <col min="15620" max="15620" width="14.42578125" customWidth="1"/>
    <col min="15621" max="15621" width="12.28515625" customWidth="1"/>
    <col min="15622" max="15622" width="28.5703125" customWidth="1"/>
    <col min="15623" max="15623" width="11.28515625" customWidth="1"/>
    <col min="15624" max="15624" width="10.28515625" customWidth="1"/>
    <col min="15867" max="15867" width="14.5703125" bestFit="1" customWidth="1"/>
    <col min="15868" max="15868" width="45.140625" customWidth="1"/>
    <col min="15869" max="15869" width="13" customWidth="1"/>
    <col min="15870" max="15870" width="15.5703125" customWidth="1"/>
    <col min="15871" max="15871" width="13" customWidth="1"/>
    <col min="15872" max="15874" width="13.140625" customWidth="1"/>
    <col min="15875" max="15875" width="12.28515625" bestFit="1" customWidth="1"/>
    <col min="15876" max="15876" width="14.42578125" customWidth="1"/>
    <col min="15877" max="15877" width="12.28515625" customWidth="1"/>
    <col min="15878" max="15878" width="28.5703125" customWidth="1"/>
    <col min="15879" max="15879" width="11.28515625" customWidth="1"/>
    <col min="15880" max="15880" width="10.28515625" customWidth="1"/>
    <col min="16123" max="16123" width="14.5703125" bestFit="1" customWidth="1"/>
    <col min="16124" max="16124" width="45.140625" customWidth="1"/>
    <col min="16125" max="16125" width="13" customWidth="1"/>
    <col min="16126" max="16126" width="15.5703125" customWidth="1"/>
    <col min="16127" max="16127" width="13" customWidth="1"/>
    <col min="16128" max="16130" width="13.140625" customWidth="1"/>
    <col min="16131" max="16131" width="12.28515625" bestFit="1" customWidth="1"/>
    <col min="16132" max="16132" width="14.42578125" customWidth="1"/>
    <col min="16133" max="16133" width="12.28515625" customWidth="1"/>
    <col min="16134" max="16134" width="28.5703125" customWidth="1"/>
    <col min="16135" max="16135" width="11.28515625" customWidth="1"/>
    <col min="16136" max="16136" width="10.28515625" customWidth="1"/>
  </cols>
  <sheetData>
    <row r="1" spans="1:8" ht="21" x14ac:dyDescent="0.35">
      <c r="A1" s="90" t="s">
        <v>176</v>
      </c>
    </row>
    <row r="3" spans="1:8" s="3" customFormat="1" ht="27.75" customHeight="1" x14ac:dyDescent="0.2">
      <c r="A3" s="3" t="s">
        <v>0</v>
      </c>
      <c r="B3" s="3" t="s">
        <v>1</v>
      </c>
      <c r="C3" s="86" t="s">
        <v>2</v>
      </c>
      <c r="D3" s="86" t="s">
        <v>3</v>
      </c>
      <c r="E3" s="86" t="s">
        <v>3</v>
      </c>
      <c r="F3" s="86" t="s">
        <v>3</v>
      </c>
      <c r="G3" s="86" t="s">
        <v>3</v>
      </c>
      <c r="H3" s="2"/>
    </row>
    <row r="4" spans="1:8" s="3" customFormat="1" ht="27.75" customHeight="1" x14ac:dyDescent="0.2">
      <c r="C4" s="86"/>
      <c r="D4" s="86" t="s">
        <v>152</v>
      </c>
      <c r="E4" s="86" t="s">
        <v>151</v>
      </c>
      <c r="F4" s="86" t="s">
        <v>146</v>
      </c>
      <c r="G4" s="86" t="s">
        <v>149</v>
      </c>
      <c r="H4" s="2"/>
    </row>
    <row r="5" spans="1:8" s="3" customFormat="1" ht="128.25" thickBot="1" x14ac:dyDescent="0.25">
      <c r="A5" s="1"/>
      <c r="B5" s="1"/>
      <c r="C5" s="8"/>
      <c r="D5" s="88" t="s">
        <v>173</v>
      </c>
      <c r="E5" s="88" t="s">
        <v>163</v>
      </c>
      <c r="F5" s="88" t="s">
        <v>167</v>
      </c>
      <c r="G5" s="88" t="s">
        <v>168</v>
      </c>
      <c r="H5" s="2"/>
    </row>
    <row r="6" spans="1:8" ht="20.100000000000001" customHeight="1" x14ac:dyDescent="0.25">
      <c r="A6" s="4"/>
      <c r="B6" s="4" t="s">
        <v>13</v>
      </c>
    </row>
    <row r="7" spans="1:8" ht="20.100000000000001" customHeight="1" thickBot="1" x14ac:dyDescent="0.3">
      <c r="A7" t="s">
        <v>14</v>
      </c>
      <c r="B7" s="6" t="s">
        <v>15</v>
      </c>
      <c r="C7" s="9">
        <v>384599</v>
      </c>
      <c r="D7" s="9">
        <v>383802</v>
      </c>
      <c r="E7" s="9">
        <v>435833</v>
      </c>
      <c r="F7" s="9">
        <v>346580</v>
      </c>
      <c r="G7" s="9">
        <v>266895</v>
      </c>
    </row>
    <row r="8" spans="1:8" ht="20.100000000000001" customHeight="1" thickBot="1" x14ac:dyDescent="0.3">
      <c r="B8" s="6" t="s">
        <v>16</v>
      </c>
      <c r="C8" s="10">
        <v>0</v>
      </c>
      <c r="D8" s="10">
        <v>797</v>
      </c>
      <c r="E8" s="10">
        <v>796.9</v>
      </c>
      <c r="F8" s="10">
        <v>796.9</v>
      </c>
      <c r="G8" s="10">
        <v>796.9</v>
      </c>
    </row>
    <row r="9" spans="1:8" ht="20.100000000000001" customHeight="1" thickTop="1" thickBot="1" x14ac:dyDescent="0.3">
      <c r="A9" t="s">
        <v>17</v>
      </c>
      <c r="B9" s="6" t="s">
        <v>18</v>
      </c>
      <c r="C9" s="11">
        <v>11500</v>
      </c>
      <c r="D9" s="11">
        <v>11500</v>
      </c>
      <c r="E9" s="11">
        <v>12000</v>
      </c>
      <c r="F9" s="11">
        <v>12000</v>
      </c>
      <c r="G9" s="11">
        <v>9000</v>
      </c>
    </row>
    <row r="10" spans="1:8" ht="20.100000000000001" customHeight="1" thickTop="1" thickBot="1" x14ac:dyDescent="0.3">
      <c r="A10" t="s">
        <v>19</v>
      </c>
      <c r="B10" s="6" t="s">
        <v>4</v>
      </c>
      <c r="C10" s="11">
        <v>20000</v>
      </c>
      <c r="D10" s="11">
        <v>20000</v>
      </c>
      <c r="E10" s="11">
        <v>20000</v>
      </c>
      <c r="F10" s="11">
        <v>20000</v>
      </c>
      <c r="G10" s="11">
        <v>15000</v>
      </c>
    </row>
    <row r="11" spans="1:8" ht="20.100000000000001" customHeight="1" thickTop="1" thickBot="1" x14ac:dyDescent="0.3">
      <c r="A11" t="s">
        <v>20</v>
      </c>
      <c r="B11" s="6" t="s">
        <v>21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8" ht="20.100000000000001" customHeight="1" thickTop="1" thickBot="1" x14ac:dyDescent="0.3">
      <c r="A12" t="s">
        <v>22</v>
      </c>
      <c r="B12" s="6" t="s">
        <v>5</v>
      </c>
      <c r="C12" s="11">
        <v>5000</v>
      </c>
      <c r="D12" s="11">
        <v>5000</v>
      </c>
      <c r="E12" s="11">
        <v>5000</v>
      </c>
      <c r="F12" s="11">
        <v>5000</v>
      </c>
      <c r="G12" s="11">
        <v>5000</v>
      </c>
    </row>
    <row r="13" spans="1:8" ht="20.100000000000001" customHeight="1" thickTop="1" thickBot="1" x14ac:dyDescent="0.3">
      <c r="A13" t="s">
        <v>23</v>
      </c>
      <c r="B13" s="6" t="s">
        <v>24</v>
      </c>
      <c r="C13" s="11">
        <v>34425</v>
      </c>
      <c r="D13" s="11">
        <v>34425</v>
      </c>
      <c r="E13" s="11">
        <v>36469</v>
      </c>
      <c r="F13" s="11">
        <v>29597</v>
      </c>
      <c r="G13" s="11">
        <v>22845</v>
      </c>
    </row>
    <row r="14" spans="1:8" ht="20.100000000000001" customHeight="1" thickTop="1" thickBot="1" x14ac:dyDescent="0.3">
      <c r="A14" t="s">
        <v>25</v>
      </c>
      <c r="B14" s="6" t="s">
        <v>6</v>
      </c>
      <c r="C14" s="11">
        <v>40392</v>
      </c>
      <c r="D14" s="11">
        <v>40392</v>
      </c>
      <c r="E14" s="55">
        <v>49481</v>
      </c>
      <c r="F14" s="55">
        <v>39351</v>
      </c>
      <c r="G14" s="55">
        <v>29399</v>
      </c>
    </row>
    <row r="15" spans="1:8" ht="20.100000000000001" customHeight="1" thickTop="1" thickBot="1" x14ac:dyDescent="0.3">
      <c r="A15" t="s">
        <v>26</v>
      </c>
      <c r="B15" s="6" t="s">
        <v>12</v>
      </c>
      <c r="C15" s="11">
        <v>87243</v>
      </c>
      <c r="D15" s="11">
        <v>87243</v>
      </c>
      <c r="E15" s="55">
        <v>101409</v>
      </c>
      <c r="F15" s="55">
        <v>76947</v>
      </c>
      <c r="G15" s="55">
        <v>51978</v>
      </c>
    </row>
    <row r="16" spans="1:8" ht="20.100000000000001" customHeight="1" thickTop="1" thickBot="1" x14ac:dyDescent="0.3">
      <c r="A16" t="s">
        <v>27</v>
      </c>
      <c r="B16" s="6" t="s">
        <v>7</v>
      </c>
      <c r="C16" s="11">
        <v>522</v>
      </c>
      <c r="D16" s="11">
        <v>522</v>
      </c>
      <c r="E16" s="11">
        <v>0</v>
      </c>
      <c r="F16" s="11">
        <v>0</v>
      </c>
      <c r="G16" s="11">
        <v>0</v>
      </c>
    </row>
    <row r="17" spans="1:7" ht="20.100000000000001" customHeight="1" thickTop="1" thickBot="1" x14ac:dyDescent="0.3">
      <c r="A17" s="6" t="s">
        <v>28</v>
      </c>
      <c r="B17" s="6" t="s">
        <v>8</v>
      </c>
      <c r="C17" s="11">
        <v>2070</v>
      </c>
      <c r="D17" s="11">
        <v>2070</v>
      </c>
      <c r="E17" s="11">
        <v>2400</v>
      </c>
      <c r="F17" s="11">
        <v>1920</v>
      </c>
      <c r="G17" s="11">
        <v>1440</v>
      </c>
    </row>
    <row r="18" spans="1:7" ht="20.100000000000001" customHeight="1" thickTop="1" thickBot="1" x14ac:dyDescent="0.3">
      <c r="A18" s="6" t="s">
        <v>29</v>
      </c>
      <c r="B18" s="6" t="s">
        <v>30</v>
      </c>
      <c r="C18" s="11">
        <v>600</v>
      </c>
      <c r="D18" s="11">
        <v>600</v>
      </c>
      <c r="E18" s="11">
        <v>720</v>
      </c>
      <c r="F18" s="11">
        <v>720</v>
      </c>
      <c r="G18" s="11">
        <v>540</v>
      </c>
    </row>
    <row r="19" spans="1:7" ht="20.100000000000001" customHeight="1" thickTop="1" thickBot="1" x14ac:dyDescent="0.3">
      <c r="A19" s="6" t="s">
        <v>31</v>
      </c>
      <c r="B19" s="6" t="s">
        <v>32</v>
      </c>
      <c r="C19" s="11">
        <v>2000</v>
      </c>
      <c r="D19" s="11">
        <v>2000</v>
      </c>
      <c r="E19" s="11">
        <v>2000</v>
      </c>
      <c r="F19" s="11">
        <v>2000</v>
      </c>
      <c r="G19" s="11">
        <v>1500</v>
      </c>
    </row>
    <row r="20" spans="1:7" ht="20.100000000000001" customHeight="1" thickTop="1" thickBot="1" x14ac:dyDescent="0.3">
      <c r="A20" s="6"/>
      <c r="B20" s="6" t="s">
        <v>142</v>
      </c>
      <c r="C20" s="11">
        <v>0</v>
      </c>
      <c r="D20" s="11">
        <v>0</v>
      </c>
      <c r="E20" s="11">
        <v>0</v>
      </c>
      <c r="F20" s="11">
        <v>0</v>
      </c>
      <c r="G20" s="11">
        <v>124800</v>
      </c>
    </row>
    <row r="21" spans="1:7" ht="20.100000000000001" customHeight="1" thickTop="1" thickBot="1" x14ac:dyDescent="0.3">
      <c r="A21" s="6"/>
      <c r="B21" s="6" t="s">
        <v>143</v>
      </c>
      <c r="C21" s="11">
        <v>0</v>
      </c>
      <c r="D21" s="11">
        <v>0</v>
      </c>
      <c r="E21" s="11">
        <v>0</v>
      </c>
      <c r="F21" s="11">
        <v>78000</v>
      </c>
      <c r="G21" s="11">
        <v>78000</v>
      </c>
    </row>
    <row r="22" spans="1:7" ht="20.100000000000001" customHeight="1" thickTop="1" thickBot="1" x14ac:dyDescent="0.3">
      <c r="A22" s="6" t="s">
        <v>33</v>
      </c>
      <c r="B22" s="6" t="s">
        <v>34</v>
      </c>
      <c r="C22" s="11">
        <v>500</v>
      </c>
      <c r="D22" s="11">
        <v>500</v>
      </c>
      <c r="E22" s="11">
        <v>500</v>
      </c>
      <c r="F22" s="11">
        <v>500</v>
      </c>
      <c r="G22" s="11">
        <v>500</v>
      </c>
    </row>
    <row r="23" spans="1:7" ht="20.100000000000001" customHeight="1" thickTop="1" thickBot="1" x14ac:dyDescent="0.3">
      <c r="A23" t="s">
        <v>35</v>
      </c>
      <c r="B23" s="6" t="s">
        <v>9</v>
      </c>
      <c r="C23" s="11">
        <v>5000</v>
      </c>
      <c r="D23" s="11">
        <v>5000</v>
      </c>
      <c r="E23" s="11">
        <v>5000</v>
      </c>
      <c r="F23" s="11">
        <v>5000</v>
      </c>
      <c r="G23" s="11">
        <v>5000</v>
      </c>
    </row>
    <row r="24" spans="1:7" ht="20.100000000000001" customHeight="1" thickTop="1" thickBot="1" x14ac:dyDescent="0.3">
      <c r="A24" t="s">
        <v>36</v>
      </c>
      <c r="B24" s="6" t="s">
        <v>37</v>
      </c>
      <c r="C24" s="11">
        <v>500</v>
      </c>
      <c r="D24" s="11">
        <v>500</v>
      </c>
      <c r="E24" s="11">
        <v>500</v>
      </c>
      <c r="F24" s="11">
        <v>500</v>
      </c>
      <c r="G24" s="11">
        <v>500</v>
      </c>
    </row>
    <row r="25" spans="1:7" ht="20.100000000000001" customHeight="1" thickTop="1" thickBot="1" x14ac:dyDescent="0.3">
      <c r="A25" s="6" t="s">
        <v>38</v>
      </c>
      <c r="B25" s="6" t="s">
        <v>39</v>
      </c>
      <c r="C25" s="11">
        <v>10000</v>
      </c>
      <c r="D25" s="11">
        <v>10000</v>
      </c>
      <c r="E25" s="11">
        <v>10000</v>
      </c>
      <c r="F25" s="11">
        <v>10000</v>
      </c>
      <c r="G25" s="11">
        <v>10000</v>
      </c>
    </row>
    <row r="26" spans="1:7" ht="20.100000000000001" customHeight="1" thickTop="1" thickBot="1" x14ac:dyDescent="0.3">
      <c r="A26" s="6" t="s">
        <v>40</v>
      </c>
      <c r="B26" s="6" t="s">
        <v>41</v>
      </c>
      <c r="C26" s="11">
        <v>4000</v>
      </c>
      <c r="D26" s="11">
        <v>4000</v>
      </c>
      <c r="E26" s="11">
        <v>4000</v>
      </c>
      <c r="F26" s="11">
        <v>4000</v>
      </c>
      <c r="G26" s="11">
        <v>4000</v>
      </c>
    </row>
    <row r="27" spans="1:7" ht="20.100000000000001" customHeight="1" thickTop="1" thickBot="1" x14ac:dyDescent="0.3">
      <c r="A27" t="s">
        <v>42</v>
      </c>
      <c r="B27" s="6" t="s">
        <v>10</v>
      </c>
      <c r="C27" s="11">
        <v>2500</v>
      </c>
      <c r="D27" s="11">
        <v>2500</v>
      </c>
      <c r="E27" s="11">
        <v>2500</v>
      </c>
      <c r="F27" s="11">
        <v>2500</v>
      </c>
      <c r="G27" s="11">
        <v>2500</v>
      </c>
    </row>
    <row r="28" spans="1:7" ht="20.100000000000001" customHeight="1" thickTop="1" thickBot="1" x14ac:dyDescent="0.3">
      <c r="A28" s="6" t="s">
        <v>43</v>
      </c>
      <c r="B28" s="6" t="s">
        <v>44</v>
      </c>
      <c r="C28" s="11">
        <v>8000</v>
      </c>
      <c r="D28" s="11">
        <v>8000</v>
      </c>
      <c r="E28" s="11">
        <v>8000</v>
      </c>
      <c r="F28" s="11">
        <v>8000</v>
      </c>
      <c r="G28" s="11">
        <v>8000</v>
      </c>
    </row>
    <row r="29" spans="1:7" ht="20.100000000000001" customHeight="1" thickTop="1" thickBot="1" x14ac:dyDescent="0.3">
      <c r="A29" s="6" t="s">
        <v>45</v>
      </c>
      <c r="B29" s="6" t="s">
        <v>46</v>
      </c>
      <c r="C29" s="11">
        <v>1500</v>
      </c>
      <c r="D29" s="11">
        <v>1500</v>
      </c>
      <c r="E29" s="11">
        <v>1500</v>
      </c>
      <c r="F29" s="11">
        <v>1500</v>
      </c>
      <c r="G29" s="11">
        <v>1500</v>
      </c>
    </row>
    <row r="30" spans="1:7" ht="20.100000000000001" customHeight="1" thickTop="1" thickBot="1" x14ac:dyDescent="0.3">
      <c r="A30" s="6" t="s">
        <v>47</v>
      </c>
      <c r="B30" s="6" t="s">
        <v>48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ht="20.100000000000001" customHeight="1" thickTop="1" thickBot="1" x14ac:dyDescent="0.3">
      <c r="A31" s="6" t="s">
        <v>49</v>
      </c>
      <c r="B31" s="6" t="s">
        <v>50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ht="20.100000000000001" customHeight="1" thickTop="1" thickBot="1" x14ac:dyDescent="0.3">
      <c r="A32" t="s">
        <v>51</v>
      </c>
      <c r="B32" s="6" t="s">
        <v>52</v>
      </c>
      <c r="C32" s="11">
        <v>500</v>
      </c>
      <c r="D32" s="11">
        <v>500</v>
      </c>
      <c r="E32" s="11">
        <v>500</v>
      </c>
      <c r="F32" s="11">
        <v>500</v>
      </c>
      <c r="G32" s="11">
        <v>500</v>
      </c>
    </row>
    <row r="33" spans="1:7" ht="20.100000000000001" customHeight="1" thickTop="1" thickBot="1" x14ac:dyDescent="0.3">
      <c r="A33" t="s">
        <v>53</v>
      </c>
      <c r="B33" s="6" t="s">
        <v>54</v>
      </c>
      <c r="C33" s="11">
        <v>10500</v>
      </c>
      <c r="D33" s="11">
        <v>10500</v>
      </c>
      <c r="E33" s="11">
        <v>10500</v>
      </c>
      <c r="F33" s="11">
        <v>10500</v>
      </c>
      <c r="G33" s="11">
        <v>10500</v>
      </c>
    </row>
    <row r="34" spans="1:7" ht="20.100000000000001" customHeight="1" thickTop="1" thickBot="1" x14ac:dyDescent="0.3">
      <c r="A34" s="6" t="s">
        <v>55</v>
      </c>
      <c r="B34" s="6" t="s">
        <v>56</v>
      </c>
      <c r="C34" s="11">
        <v>23910</v>
      </c>
      <c r="D34" s="11">
        <v>23910</v>
      </c>
      <c r="E34" s="55">
        <v>26854</v>
      </c>
      <c r="F34" s="55">
        <v>26854</v>
      </c>
      <c r="G34" s="55">
        <v>26854</v>
      </c>
    </row>
    <row r="35" spans="1:7" ht="20.100000000000001" customHeight="1" thickTop="1" thickBot="1" x14ac:dyDescent="0.3">
      <c r="A35" t="s">
        <v>57</v>
      </c>
      <c r="B35" s="6" t="s">
        <v>58</v>
      </c>
      <c r="C35" s="11">
        <v>800</v>
      </c>
      <c r="D35" s="11">
        <v>800</v>
      </c>
      <c r="E35" s="11">
        <v>800</v>
      </c>
      <c r="F35" s="11">
        <v>800</v>
      </c>
      <c r="G35" s="11">
        <v>800</v>
      </c>
    </row>
    <row r="36" spans="1:7" ht="20.100000000000001" customHeight="1" thickTop="1" thickBot="1" x14ac:dyDescent="0.3">
      <c r="A36" s="6" t="s">
        <v>59</v>
      </c>
      <c r="B36" s="6" t="s">
        <v>60</v>
      </c>
      <c r="C36" s="11">
        <v>5000</v>
      </c>
      <c r="D36" s="11">
        <v>5000</v>
      </c>
      <c r="E36" s="11">
        <v>5000</v>
      </c>
      <c r="F36" s="11">
        <v>5000</v>
      </c>
      <c r="G36" s="11">
        <v>5000</v>
      </c>
    </row>
    <row r="37" spans="1:7" ht="20.100000000000001" customHeight="1" thickTop="1" thickBot="1" x14ac:dyDescent="0.3">
      <c r="A37" s="6" t="s">
        <v>61</v>
      </c>
      <c r="B37" s="6" t="s">
        <v>62</v>
      </c>
      <c r="C37" s="11">
        <v>25000</v>
      </c>
      <c r="D37" s="11">
        <v>25000</v>
      </c>
      <c r="E37" s="11">
        <v>25000</v>
      </c>
      <c r="F37" s="11">
        <v>25000</v>
      </c>
      <c r="G37" s="11">
        <v>25000</v>
      </c>
    </row>
    <row r="38" spans="1:7" ht="20.100000000000001" customHeight="1" thickTop="1" thickBot="1" x14ac:dyDescent="0.3">
      <c r="A38" s="6" t="s">
        <v>11</v>
      </c>
      <c r="B38" s="6" t="s">
        <v>63</v>
      </c>
      <c r="C38" s="11">
        <v>1000</v>
      </c>
      <c r="D38" s="11">
        <v>1000</v>
      </c>
      <c r="E38" s="11">
        <v>1000</v>
      </c>
      <c r="F38" s="11">
        <v>1000</v>
      </c>
      <c r="G38" s="11">
        <v>1000</v>
      </c>
    </row>
    <row r="39" spans="1:7" ht="20.100000000000001" customHeight="1" thickTop="1" thickBot="1" x14ac:dyDescent="0.3">
      <c r="A39" t="s">
        <v>64</v>
      </c>
      <c r="B39" s="6" t="s">
        <v>65</v>
      </c>
      <c r="C39" s="11">
        <v>1500</v>
      </c>
      <c r="D39" s="11">
        <v>1500</v>
      </c>
      <c r="E39" s="11">
        <v>1500</v>
      </c>
      <c r="F39" s="11">
        <v>1500</v>
      </c>
      <c r="G39" s="11">
        <v>1500</v>
      </c>
    </row>
    <row r="40" spans="1:7" ht="20.100000000000001" customHeight="1" thickTop="1" thickBot="1" x14ac:dyDescent="0.3">
      <c r="A40" t="s">
        <v>66</v>
      </c>
      <c r="B40" s="6" t="s">
        <v>67</v>
      </c>
      <c r="C40" s="11">
        <v>8000</v>
      </c>
      <c r="D40" s="11">
        <v>8000</v>
      </c>
      <c r="E40" s="11">
        <v>8000</v>
      </c>
      <c r="F40" s="11">
        <v>8000</v>
      </c>
      <c r="G40" s="11">
        <v>8000</v>
      </c>
    </row>
    <row r="41" spans="1:7" ht="20.100000000000001" customHeight="1" thickTop="1" thickBot="1" x14ac:dyDescent="0.3">
      <c r="A41" t="s">
        <v>68</v>
      </c>
      <c r="B41" s="6" t="s">
        <v>69</v>
      </c>
      <c r="C41" s="11">
        <v>3500</v>
      </c>
      <c r="D41" s="11">
        <v>3500</v>
      </c>
      <c r="E41" s="11">
        <v>3500</v>
      </c>
      <c r="F41" s="11">
        <v>3500</v>
      </c>
      <c r="G41" s="11">
        <v>3500</v>
      </c>
    </row>
    <row r="42" spans="1:7" ht="20.100000000000001" customHeight="1" thickTop="1" thickBot="1" x14ac:dyDescent="0.3">
      <c r="A42" t="s">
        <v>70</v>
      </c>
      <c r="B42" s="6" t="s">
        <v>71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</row>
    <row r="43" spans="1:7" ht="20.100000000000001" customHeight="1" thickTop="1" thickBot="1" x14ac:dyDescent="0.3">
      <c r="A43" s="6" t="s">
        <v>72</v>
      </c>
      <c r="B43" s="6" t="s">
        <v>73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</row>
    <row r="44" spans="1:7" ht="20.100000000000001" customHeight="1" thickTop="1" thickBot="1" x14ac:dyDescent="0.3">
      <c r="A44" t="s">
        <v>74</v>
      </c>
      <c r="B44" s="6" t="s">
        <v>75</v>
      </c>
      <c r="C44" s="11">
        <v>0</v>
      </c>
      <c r="D44" s="11">
        <v>0</v>
      </c>
      <c r="E44" s="55">
        <v>30000</v>
      </c>
      <c r="F44" s="11">
        <v>0</v>
      </c>
      <c r="G44" s="11">
        <v>0</v>
      </c>
    </row>
    <row r="45" spans="1:7" ht="20.100000000000001" customHeight="1" thickTop="1" thickBot="1" x14ac:dyDescent="0.3">
      <c r="A45" s="6" t="s">
        <v>76</v>
      </c>
      <c r="B45" s="6" t="s">
        <v>77</v>
      </c>
      <c r="C45" s="11">
        <v>10000</v>
      </c>
      <c r="D45" s="11"/>
      <c r="E45" s="11"/>
      <c r="F45" s="11"/>
      <c r="G45" s="11"/>
    </row>
    <row r="46" spans="1:7" ht="20.100000000000001" customHeight="1" thickTop="1" thickBot="1" x14ac:dyDescent="0.3">
      <c r="A46" s="6"/>
      <c r="B46" s="89" t="s">
        <v>170</v>
      </c>
      <c r="C46" s="55"/>
      <c r="D46" s="55">
        <v>22000</v>
      </c>
      <c r="E46" s="55">
        <v>22000</v>
      </c>
      <c r="F46" s="55">
        <v>22000</v>
      </c>
      <c r="G46" s="55">
        <v>22000</v>
      </c>
    </row>
    <row r="47" spans="1:7" ht="20.100000000000001" customHeight="1" thickTop="1" thickBot="1" x14ac:dyDescent="0.3">
      <c r="A47" s="89" t="s">
        <v>172</v>
      </c>
      <c r="B47" s="89" t="s">
        <v>171</v>
      </c>
      <c r="C47" s="55"/>
      <c r="D47" s="55">
        <v>3431</v>
      </c>
      <c r="E47" s="55">
        <v>3431</v>
      </c>
      <c r="F47" s="55">
        <v>3431</v>
      </c>
      <c r="G47" s="55">
        <v>3431</v>
      </c>
    </row>
    <row r="48" spans="1:7" ht="20.100000000000001" customHeight="1" thickTop="1" thickBot="1" x14ac:dyDescent="0.3">
      <c r="A48" s="7"/>
      <c r="B48" s="7" t="s">
        <v>78</v>
      </c>
      <c r="C48" s="12">
        <f>SUM(C7:C47)</f>
        <v>710061</v>
      </c>
      <c r="D48" s="12">
        <f t="shared" ref="D48:G48" si="0">SUM(D7:D47)</f>
        <v>725492</v>
      </c>
      <c r="E48" s="12">
        <f t="shared" si="0"/>
        <v>836193.9</v>
      </c>
      <c r="F48" s="12">
        <f t="shared" si="0"/>
        <v>752996.9</v>
      </c>
      <c r="G48" s="12">
        <f t="shared" si="0"/>
        <v>747278.9</v>
      </c>
    </row>
    <row r="49" ht="20.100000000000001" customHeight="1" thickTop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</sheetData>
  <phoneticPr fontId="15" type="noConversion"/>
  <pageMargins left="0.7" right="0.7" top="0.75" bottom="0.75" header="0.3" footer="0.3"/>
  <pageSetup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3ECA-788B-47BF-8B9B-ECDD18B6F94D}">
  <dimension ref="A1:N73"/>
  <sheetViews>
    <sheetView view="pageBreakPreview" topLeftCell="A36" zoomScale="60" zoomScaleNormal="130" workbookViewId="0">
      <selection activeCell="L61" sqref="L61"/>
    </sheetView>
  </sheetViews>
  <sheetFormatPr defaultRowHeight="15" x14ac:dyDescent="0.25"/>
  <cols>
    <col min="1" max="1" width="20.5703125" customWidth="1"/>
    <col min="3" max="3" width="9.140625" style="45"/>
    <col min="5" max="5" width="10.85546875" style="5" customWidth="1"/>
    <col min="6" max="6" width="9.140625" style="5"/>
    <col min="8" max="8" width="9.140625" style="5"/>
    <col min="13" max="13" width="13" customWidth="1"/>
    <col min="14" max="14" width="11.7109375" customWidth="1"/>
  </cols>
  <sheetData>
    <row r="1" spans="1:14" ht="21" x14ac:dyDescent="0.35">
      <c r="A1" s="90" t="s">
        <v>175</v>
      </c>
    </row>
    <row r="2" spans="1:14" ht="15.75" thickBot="1" x14ac:dyDescent="0.3"/>
    <row r="3" spans="1:14" ht="61.5" thickTop="1" thickBot="1" x14ac:dyDescent="0.3">
      <c r="A3" s="84" t="s">
        <v>162</v>
      </c>
      <c r="B3" s="46"/>
      <c r="C3" s="47" t="s">
        <v>79</v>
      </c>
      <c r="D3" s="48" t="s">
        <v>87</v>
      </c>
      <c r="E3" s="49" t="s">
        <v>139</v>
      </c>
      <c r="F3" s="49" t="s">
        <v>88</v>
      </c>
      <c r="G3" s="48" t="s">
        <v>89</v>
      </c>
      <c r="H3" s="50" t="s">
        <v>90</v>
      </c>
      <c r="I3" s="48" t="s">
        <v>91</v>
      </c>
      <c r="J3" s="48" t="s">
        <v>92</v>
      </c>
      <c r="K3" s="51" t="s">
        <v>93</v>
      </c>
      <c r="L3" s="47" t="s">
        <v>94</v>
      </c>
      <c r="M3" s="48" t="s">
        <v>95</v>
      </c>
      <c r="N3" s="52" t="s">
        <v>96</v>
      </c>
    </row>
    <row r="4" spans="1:14" ht="19.5" thickTop="1" x14ac:dyDescent="0.3">
      <c r="A4" s="13" t="s">
        <v>84</v>
      </c>
      <c r="B4" s="14"/>
      <c r="C4" s="15"/>
      <c r="D4" s="16"/>
      <c r="E4" s="16"/>
      <c r="F4" s="16"/>
      <c r="G4" s="16" t="s">
        <v>97</v>
      </c>
      <c r="H4" s="16"/>
      <c r="I4" s="16"/>
      <c r="J4" s="16"/>
      <c r="K4" s="16"/>
      <c r="L4" s="16"/>
      <c r="M4" s="16"/>
      <c r="N4" s="17"/>
    </row>
    <row r="5" spans="1:14" x14ac:dyDescent="0.25">
      <c r="A5" s="18" t="s">
        <v>99</v>
      </c>
      <c r="B5" t="s">
        <v>100</v>
      </c>
      <c r="C5" s="19">
        <v>40</v>
      </c>
      <c r="D5" s="5"/>
      <c r="E5" s="5">
        <v>813</v>
      </c>
      <c r="F5" s="5">
        <v>20961</v>
      </c>
      <c r="G5" s="5"/>
      <c r="H5" s="5">
        <v>79281</v>
      </c>
      <c r="I5" s="5">
        <v>500</v>
      </c>
      <c r="J5" s="5"/>
      <c r="K5" s="5">
        <f>SUM(D5+H5)*0.077</f>
        <v>6104.6369999999997</v>
      </c>
      <c r="L5" s="5">
        <f>H5*0.111</f>
        <v>8800.1910000000007</v>
      </c>
      <c r="M5" s="5">
        <f>SUM(D5:L5)</f>
        <v>116459.82800000001</v>
      </c>
      <c r="N5" s="20">
        <f>SUM((M5/52)/C5)</f>
        <v>55.990301923076927</v>
      </c>
    </row>
    <row r="6" spans="1:14" x14ac:dyDescent="0.25">
      <c r="A6" s="71" t="s">
        <v>85</v>
      </c>
      <c r="B6" t="s">
        <v>98</v>
      </c>
      <c r="C6" s="19">
        <v>20</v>
      </c>
      <c r="D6" s="5"/>
      <c r="G6" s="5"/>
      <c r="H6" s="5">
        <v>30950</v>
      </c>
      <c r="I6" s="5"/>
      <c r="J6" s="5"/>
      <c r="K6" s="5">
        <f>SUM(D6+H6)*0.077</f>
        <v>2383.15</v>
      </c>
      <c r="L6" s="5"/>
      <c r="M6" s="5">
        <f>SUM(D6:L6)</f>
        <v>33333.15</v>
      </c>
      <c r="N6" s="20">
        <f>SUM((M6/52)/C6)</f>
        <v>32.051105769230773</v>
      </c>
    </row>
    <row r="7" spans="1:14" x14ac:dyDescent="0.25">
      <c r="K7" s="5"/>
      <c r="L7" s="5"/>
      <c r="M7" s="5"/>
      <c r="N7" s="20"/>
    </row>
    <row r="8" spans="1:14" x14ac:dyDescent="0.25">
      <c r="A8" t="s">
        <v>106</v>
      </c>
      <c r="B8" t="s">
        <v>100</v>
      </c>
      <c r="C8" s="45">
        <v>40</v>
      </c>
      <c r="E8" s="5">
        <v>1500</v>
      </c>
      <c r="F8" s="5">
        <v>29450</v>
      </c>
      <c r="H8" s="5">
        <v>76294</v>
      </c>
      <c r="I8">
        <v>475</v>
      </c>
      <c r="J8">
        <v>150</v>
      </c>
      <c r="K8" s="5">
        <f t="shared" ref="K8:K11" si="0">SUM(D8+H8)*0.077</f>
        <v>5874.6379999999999</v>
      </c>
      <c r="L8" s="5">
        <f t="shared" ref="L8" si="1">H8*0.111</f>
        <v>8468.634</v>
      </c>
      <c r="M8" s="5">
        <f t="shared" ref="M8" si="2">SUM(D8:L8)</f>
        <v>122212.27200000001</v>
      </c>
      <c r="N8" s="20">
        <f t="shared" ref="N8" si="3">SUM((M8/52)/C8)</f>
        <v>58.755900000000011</v>
      </c>
    </row>
    <row r="9" spans="1:14" x14ac:dyDescent="0.25">
      <c r="A9" t="s">
        <v>130</v>
      </c>
      <c r="B9" t="s">
        <v>100</v>
      </c>
      <c r="C9" s="19">
        <v>40</v>
      </c>
      <c r="D9">
        <v>5000</v>
      </c>
      <c r="E9" s="5">
        <v>1500</v>
      </c>
      <c r="H9" s="5">
        <v>66497.600000000006</v>
      </c>
      <c r="I9">
        <v>420</v>
      </c>
      <c r="J9">
        <v>150</v>
      </c>
      <c r="K9" s="5">
        <f t="shared" si="0"/>
        <v>5505.3152</v>
      </c>
      <c r="L9" s="5">
        <f>H9*0.111</f>
        <v>7381.2336000000005</v>
      </c>
      <c r="M9" s="5">
        <f>SUM(D9:L9)</f>
        <v>86454.14880000001</v>
      </c>
      <c r="N9" s="20">
        <f>SUM((M9/52)/C9)</f>
        <v>41.564494615384618</v>
      </c>
    </row>
    <row r="10" spans="1:14" x14ac:dyDescent="0.25">
      <c r="A10" s="18" t="s">
        <v>130</v>
      </c>
      <c r="B10" t="s">
        <v>100</v>
      </c>
      <c r="C10" s="19">
        <v>40</v>
      </c>
      <c r="D10" s="5"/>
      <c r="E10" s="5">
        <v>600</v>
      </c>
      <c r="F10" s="5">
        <v>9958</v>
      </c>
      <c r="G10" s="5">
        <v>522</v>
      </c>
      <c r="H10" s="5">
        <v>57907</v>
      </c>
      <c r="I10" s="5">
        <v>375</v>
      </c>
      <c r="J10" s="5">
        <v>150</v>
      </c>
      <c r="K10" s="5">
        <f t="shared" si="0"/>
        <v>4458.8389999999999</v>
      </c>
      <c r="L10" s="5">
        <f t="shared" ref="L10:L11" si="4">H10*0.111</f>
        <v>6427.6769999999997</v>
      </c>
      <c r="M10" s="5">
        <f t="shared" ref="M10:M15" si="5">SUM(D10:L10)</f>
        <v>80398.516000000003</v>
      </c>
      <c r="N10" s="20">
        <f t="shared" ref="N10:N11" si="6">SUM((M10/52)/C10)</f>
        <v>38.653132692307693</v>
      </c>
    </row>
    <row r="11" spans="1:14" x14ac:dyDescent="0.25">
      <c r="A11" s="18" t="s">
        <v>130</v>
      </c>
      <c r="B11" t="s">
        <v>100</v>
      </c>
      <c r="C11" s="19">
        <v>40</v>
      </c>
      <c r="D11" s="5"/>
      <c r="E11" s="5">
        <v>1500</v>
      </c>
      <c r="F11" s="5">
        <v>20961</v>
      </c>
      <c r="G11" s="5"/>
      <c r="H11" s="5">
        <v>52416</v>
      </c>
      <c r="I11" s="5">
        <v>300</v>
      </c>
      <c r="J11" s="5">
        <v>150</v>
      </c>
      <c r="K11" s="5">
        <f t="shared" si="0"/>
        <v>4036.0320000000002</v>
      </c>
      <c r="L11" s="5">
        <f t="shared" si="4"/>
        <v>5818.1760000000004</v>
      </c>
      <c r="M11" s="5">
        <v>79363</v>
      </c>
      <c r="N11" s="20">
        <f t="shared" si="6"/>
        <v>38.155288461538461</v>
      </c>
    </row>
    <row r="12" spans="1:14" x14ac:dyDescent="0.25">
      <c r="A12" s="18"/>
      <c r="C12" s="19"/>
      <c r="D12" s="5"/>
      <c r="G12" s="5"/>
      <c r="I12" s="5"/>
      <c r="J12" s="5"/>
      <c r="K12" s="5"/>
      <c r="L12" s="5"/>
      <c r="M12" s="5"/>
      <c r="N12" s="20"/>
    </row>
    <row r="13" spans="1:14" x14ac:dyDescent="0.25">
      <c r="A13" s="18" t="s">
        <v>101</v>
      </c>
      <c r="B13" t="s">
        <v>98</v>
      </c>
      <c r="C13" s="19">
        <v>5</v>
      </c>
      <c r="D13" s="5"/>
      <c r="G13" s="5"/>
      <c r="H13" s="5">
        <v>8148</v>
      </c>
      <c r="I13" s="5"/>
      <c r="J13" s="5"/>
      <c r="K13" s="5">
        <v>627</v>
      </c>
      <c r="L13" s="5"/>
      <c r="M13" s="5">
        <f t="shared" si="5"/>
        <v>8775</v>
      </c>
      <c r="N13" s="20"/>
    </row>
    <row r="14" spans="1:14" x14ac:dyDescent="0.25">
      <c r="A14" s="18" t="s">
        <v>102</v>
      </c>
      <c r="B14" t="s">
        <v>98</v>
      </c>
      <c r="C14" s="19">
        <v>5</v>
      </c>
      <c r="D14" s="5"/>
      <c r="G14" s="5"/>
      <c r="H14" s="5">
        <v>6552</v>
      </c>
      <c r="I14" s="5"/>
      <c r="J14" s="5"/>
      <c r="K14" s="5">
        <v>505</v>
      </c>
      <c r="L14" s="5"/>
      <c r="M14" s="5">
        <f t="shared" si="5"/>
        <v>7057</v>
      </c>
      <c r="N14" s="20"/>
    </row>
    <row r="15" spans="1:14" x14ac:dyDescent="0.25">
      <c r="A15" s="18" t="s">
        <v>103</v>
      </c>
      <c r="B15" t="s">
        <v>104</v>
      </c>
      <c r="C15" s="19">
        <v>5</v>
      </c>
      <c r="D15" s="5"/>
      <c r="G15" s="5"/>
      <c r="H15" s="5">
        <v>6552</v>
      </c>
      <c r="I15" s="5"/>
      <c r="J15" s="5"/>
      <c r="K15" s="5">
        <v>505</v>
      </c>
      <c r="L15" s="5"/>
      <c r="M15" s="5">
        <f t="shared" si="5"/>
        <v>7057</v>
      </c>
      <c r="N15" s="20"/>
    </row>
    <row r="16" spans="1:14" x14ac:dyDescent="0.25">
      <c r="A16" s="18"/>
      <c r="C16" s="19"/>
      <c r="D16" s="5"/>
      <c r="G16" s="5"/>
      <c r="I16" s="5"/>
      <c r="J16" s="5"/>
      <c r="K16" s="5"/>
      <c r="L16" s="5"/>
      <c r="N16" s="20"/>
    </row>
    <row r="17" spans="1:14" x14ac:dyDescent="0.25">
      <c r="A17" s="18" t="s">
        <v>140</v>
      </c>
      <c r="C17" s="19"/>
      <c r="D17" s="5"/>
      <c r="G17" s="5"/>
      <c r="H17" s="5">
        <v>20000</v>
      </c>
      <c r="I17" s="5"/>
      <c r="J17" s="5"/>
      <c r="K17" s="5">
        <f t="shared" ref="K17:K18" si="7">SUM(D17+H17)*0.077</f>
        <v>1540</v>
      </c>
      <c r="L17" s="5">
        <f t="shared" ref="L17:L18" si="8">H17*0.111</f>
        <v>2220</v>
      </c>
      <c r="M17" s="5">
        <f t="shared" ref="M17:M18" si="9">SUM(D17:L17)</f>
        <v>23760</v>
      </c>
      <c r="N17" s="20"/>
    </row>
    <row r="18" spans="1:14" x14ac:dyDescent="0.25">
      <c r="A18" s="18" t="s">
        <v>141</v>
      </c>
      <c r="C18" s="19"/>
      <c r="D18" s="5"/>
      <c r="G18" s="5"/>
      <c r="H18" s="5">
        <v>11500</v>
      </c>
      <c r="I18" s="5"/>
      <c r="J18" s="5"/>
      <c r="K18" s="5">
        <f t="shared" si="7"/>
        <v>885.5</v>
      </c>
      <c r="L18" s="5">
        <f t="shared" si="8"/>
        <v>1276.5</v>
      </c>
      <c r="M18" s="5">
        <f t="shared" si="9"/>
        <v>13662</v>
      </c>
      <c r="N18" s="20"/>
    </row>
    <row r="19" spans="1:14" ht="15.75" thickBot="1" x14ac:dyDescent="0.3">
      <c r="A19" s="21" t="s">
        <v>105</v>
      </c>
      <c r="B19" s="22"/>
      <c r="C19" s="23"/>
      <c r="D19" s="24">
        <f t="shared" ref="D19:N19" si="10">SUM(D5:D18)</f>
        <v>5000</v>
      </c>
      <c r="E19" s="24">
        <f t="shared" si="10"/>
        <v>5913</v>
      </c>
      <c r="F19" s="24">
        <f t="shared" si="10"/>
        <v>81330</v>
      </c>
      <c r="G19" s="24">
        <f t="shared" si="10"/>
        <v>522</v>
      </c>
      <c r="H19" s="24">
        <f>SUM(H5:H18)</f>
        <v>416097.6</v>
      </c>
      <c r="I19" s="24">
        <f t="shared" si="10"/>
        <v>2070</v>
      </c>
      <c r="J19" s="24">
        <f t="shared" si="10"/>
        <v>600</v>
      </c>
      <c r="K19" s="24">
        <f>SUM(K5:K18)</f>
        <v>32425.111199999999</v>
      </c>
      <c r="L19" s="24">
        <f t="shared" si="10"/>
        <v>40392.411599999999</v>
      </c>
      <c r="M19" s="24">
        <f t="shared" si="10"/>
        <v>578531.91480000003</v>
      </c>
      <c r="N19" s="25">
        <f t="shared" si="10"/>
        <v>265.17022346153846</v>
      </c>
    </row>
    <row r="20" spans="1:14" ht="16.5" thickTop="1" thickBot="1" x14ac:dyDescent="0.3">
      <c r="A20" s="28"/>
      <c r="B20" s="29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85"/>
    </row>
    <row r="21" spans="1:14" ht="43.5" customHeight="1" thickTop="1" thickBot="1" x14ac:dyDescent="0.3">
      <c r="A21" s="84" t="s">
        <v>151</v>
      </c>
      <c r="B21" s="46"/>
      <c r="C21" s="47" t="s">
        <v>79</v>
      </c>
      <c r="D21" s="48" t="s">
        <v>87</v>
      </c>
      <c r="E21" s="49" t="s">
        <v>139</v>
      </c>
      <c r="F21" s="49" t="s">
        <v>88</v>
      </c>
      <c r="G21" s="48" t="s">
        <v>89</v>
      </c>
      <c r="H21" s="50" t="s">
        <v>90</v>
      </c>
      <c r="I21" s="48" t="s">
        <v>91</v>
      </c>
      <c r="J21" s="48" t="s">
        <v>92</v>
      </c>
      <c r="K21" s="51" t="s">
        <v>93</v>
      </c>
      <c r="L21" s="47" t="s">
        <v>94</v>
      </c>
      <c r="M21" s="48" t="s">
        <v>95</v>
      </c>
      <c r="N21" s="52" t="s">
        <v>96</v>
      </c>
    </row>
    <row r="22" spans="1:14" ht="19.5" thickTop="1" x14ac:dyDescent="0.3">
      <c r="A22" s="13" t="s">
        <v>84</v>
      </c>
      <c r="B22" s="14"/>
      <c r="C22" s="15"/>
      <c r="D22" s="16"/>
      <c r="E22" s="16"/>
      <c r="F22" s="16"/>
      <c r="G22" s="16" t="s">
        <v>97</v>
      </c>
      <c r="H22" s="16"/>
      <c r="I22" s="16"/>
      <c r="J22" s="16"/>
      <c r="K22" s="16"/>
      <c r="L22" s="16"/>
      <c r="M22" s="16"/>
      <c r="N22" s="17"/>
    </row>
    <row r="23" spans="1:14" x14ac:dyDescent="0.25">
      <c r="A23" s="18" t="s">
        <v>99</v>
      </c>
      <c r="B23" t="s">
        <v>100</v>
      </c>
      <c r="C23" s="19">
        <v>40</v>
      </c>
      <c r="D23" s="5"/>
      <c r="E23" s="5">
        <v>813</v>
      </c>
      <c r="F23" s="5">
        <v>23648.98</v>
      </c>
      <c r="G23" s="5"/>
      <c r="H23" s="5">
        <v>89252.800000000003</v>
      </c>
      <c r="I23" s="5">
        <v>480</v>
      </c>
      <c r="J23" s="5"/>
      <c r="K23" s="5">
        <f>SUM(D23+H23)*0.077</f>
        <v>6872.4656000000004</v>
      </c>
      <c r="L23" s="5">
        <f>H23*0.1135</f>
        <v>10130.192800000001</v>
      </c>
      <c r="M23" s="5">
        <f>SUM(D23:L23)</f>
        <v>131197.43839999998</v>
      </c>
      <c r="N23" s="20">
        <f>SUM((M23/52)/C23)</f>
        <v>63.075691538461534</v>
      </c>
    </row>
    <row r="24" spans="1:14" x14ac:dyDescent="0.25">
      <c r="A24" s="71" t="s">
        <v>85</v>
      </c>
      <c r="B24" t="s">
        <v>98</v>
      </c>
      <c r="C24" s="19">
        <v>20</v>
      </c>
      <c r="D24" s="5"/>
      <c r="G24" s="5"/>
      <c r="H24" s="5">
        <v>32672.9</v>
      </c>
      <c r="I24" s="5"/>
      <c r="J24" s="5"/>
      <c r="K24" s="5">
        <f>SUM(D24+H24)*0.077</f>
        <v>2515.8133000000003</v>
      </c>
      <c r="L24" s="5"/>
      <c r="M24" s="5">
        <f>SUM(D24:L24)</f>
        <v>35188.713300000003</v>
      </c>
      <c r="N24" s="20">
        <f>SUM((M24/52)/C24)</f>
        <v>33.835301250000001</v>
      </c>
    </row>
    <row r="25" spans="1:14" x14ac:dyDescent="0.25">
      <c r="K25" s="5"/>
      <c r="L25" s="5"/>
      <c r="M25" s="5"/>
      <c r="N25" s="20"/>
    </row>
    <row r="26" spans="1:14" x14ac:dyDescent="0.25">
      <c r="A26" t="s">
        <v>144</v>
      </c>
      <c r="B26" t="s">
        <v>100</v>
      </c>
      <c r="C26" s="45">
        <v>40</v>
      </c>
      <c r="E26" s="5">
        <v>1500</v>
      </c>
      <c r="F26" s="5">
        <v>23648.98</v>
      </c>
      <c r="H26" s="5">
        <v>79684.800000000003</v>
      </c>
      <c r="I26">
        <v>480</v>
      </c>
      <c r="J26">
        <v>180</v>
      </c>
      <c r="K26" s="5">
        <f t="shared" ref="K26" si="11">SUM(D26+H26)*0.077</f>
        <v>6135.7296000000006</v>
      </c>
      <c r="L26" s="5">
        <f>H26*0.1135</f>
        <v>9044.2248</v>
      </c>
      <c r="M26" s="5">
        <f t="shared" ref="M26:M29" si="12">SUM(D26:L26)</f>
        <v>120673.7344</v>
      </c>
      <c r="N26" s="20">
        <f t="shared" ref="N26" si="13">SUM((M26/52)/C26)</f>
        <v>58.016218461538458</v>
      </c>
    </row>
    <row r="27" spans="1:14" x14ac:dyDescent="0.25">
      <c r="A27" t="s">
        <v>144</v>
      </c>
      <c r="B27" t="s">
        <v>100</v>
      </c>
      <c r="C27" s="19">
        <v>40</v>
      </c>
      <c r="E27" s="5">
        <v>1500</v>
      </c>
      <c r="F27" s="5">
        <v>23648.98</v>
      </c>
      <c r="H27" s="5">
        <v>81265.600000000006</v>
      </c>
      <c r="I27">
        <v>480</v>
      </c>
      <c r="J27">
        <v>180</v>
      </c>
      <c r="K27" s="5">
        <f>SUM(D27+H27)*0.077</f>
        <v>6257.4512000000004</v>
      </c>
      <c r="L27" s="5">
        <f t="shared" ref="L27:L29" si="14">H27*0.1135</f>
        <v>9223.6456000000017</v>
      </c>
      <c r="M27" s="5">
        <f>SUM(D27:L27)</f>
        <v>122555.6768</v>
      </c>
      <c r="N27" s="20">
        <f>SUM((M27/52)/C27)</f>
        <v>58.920998461538467</v>
      </c>
    </row>
    <row r="28" spans="1:14" x14ac:dyDescent="0.25">
      <c r="A28" s="18" t="s">
        <v>130</v>
      </c>
      <c r="B28" t="s">
        <v>100</v>
      </c>
      <c r="C28" s="19">
        <v>40</v>
      </c>
      <c r="D28" s="5">
        <v>5000</v>
      </c>
      <c r="E28" s="5">
        <v>1500</v>
      </c>
      <c r="G28" s="5" t="s">
        <v>11</v>
      </c>
      <c r="H28" s="5">
        <v>87817.600000000006</v>
      </c>
      <c r="I28" s="5">
        <v>480</v>
      </c>
      <c r="J28" s="5">
        <v>180</v>
      </c>
      <c r="K28" s="5">
        <f>SUM(D28+H28)*0.077</f>
        <v>7146.9552000000003</v>
      </c>
      <c r="L28" s="5">
        <f t="shared" si="14"/>
        <v>9967.2976000000017</v>
      </c>
      <c r="M28" s="5">
        <f t="shared" si="12"/>
        <v>112091.85280000001</v>
      </c>
      <c r="N28" s="20">
        <f t="shared" ref="N28:N29" si="15">SUM((M28/52)/C28)</f>
        <v>53.890313846153845</v>
      </c>
    </row>
    <row r="29" spans="1:14" x14ac:dyDescent="0.25">
      <c r="A29" s="18" t="s">
        <v>130</v>
      </c>
      <c r="B29" t="s">
        <v>100</v>
      </c>
      <c r="C29" s="19">
        <v>40</v>
      </c>
      <c r="D29" s="5"/>
      <c r="E29" s="5">
        <v>1500</v>
      </c>
      <c r="F29" s="5">
        <v>23648.98</v>
      </c>
      <c r="G29" s="5"/>
      <c r="H29" s="5">
        <v>65936</v>
      </c>
      <c r="I29" s="5">
        <v>480</v>
      </c>
      <c r="J29" s="5">
        <v>180</v>
      </c>
      <c r="K29" s="5">
        <f t="shared" ref="K29" si="16">SUM(D29+H29)*0.077</f>
        <v>5077.0720000000001</v>
      </c>
      <c r="L29" s="5">
        <f t="shared" si="14"/>
        <v>7483.7359999999999</v>
      </c>
      <c r="M29" s="5">
        <f t="shared" si="12"/>
        <v>104305.788</v>
      </c>
      <c r="N29" s="20">
        <f t="shared" si="15"/>
        <v>50.147013461538464</v>
      </c>
    </row>
    <row r="30" spans="1:14" x14ac:dyDescent="0.25">
      <c r="A30" s="18"/>
      <c r="C30" s="19"/>
      <c r="D30" s="5"/>
      <c r="G30" s="5"/>
      <c r="I30" s="5"/>
      <c r="J30" s="5"/>
      <c r="K30" s="5"/>
      <c r="L30" s="5"/>
      <c r="M30" s="5"/>
      <c r="N30" s="20"/>
    </row>
    <row r="31" spans="1:14" x14ac:dyDescent="0.25">
      <c r="A31" s="18" t="s">
        <v>101</v>
      </c>
      <c r="B31" t="s">
        <v>98</v>
      </c>
      <c r="C31" s="19">
        <v>5</v>
      </c>
      <c r="D31" s="5"/>
      <c r="G31" s="5"/>
      <c r="I31" s="5"/>
      <c r="J31" s="5"/>
      <c r="K31" s="5"/>
      <c r="L31" s="5"/>
      <c r="M31" s="5"/>
      <c r="N31" s="20"/>
    </row>
    <row r="32" spans="1:14" x14ac:dyDescent="0.25">
      <c r="A32" s="18" t="s">
        <v>102</v>
      </c>
      <c r="B32" t="s">
        <v>98</v>
      </c>
      <c r="C32" s="19">
        <v>5</v>
      </c>
      <c r="D32" s="5"/>
      <c r="G32" s="5"/>
      <c r="I32" s="5"/>
      <c r="J32" s="5"/>
      <c r="K32" s="5"/>
      <c r="L32" s="5"/>
      <c r="M32" s="5"/>
      <c r="N32" s="20"/>
    </row>
    <row r="33" spans="1:14" x14ac:dyDescent="0.25">
      <c r="A33" s="18" t="s">
        <v>103</v>
      </c>
      <c r="B33" t="s">
        <v>104</v>
      </c>
      <c r="C33" s="19">
        <v>5</v>
      </c>
      <c r="D33" s="5"/>
      <c r="G33" s="5"/>
      <c r="I33" s="5"/>
      <c r="J33" s="5"/>
      <c r="K33" s="5"/>
      <c r="L33" s="5"/>
      <c r="M33" s="5"/>
      <c r="N33" s="20"/>
    </row>
    <row r="34" spans="1:14" x14ac:dyDescent="0.25">
      <c r="A34" s="18"/>
      <c r="C34" s="19"/>
      <c r="D34" s="5"/>
      <c r="G34" s="5"/>
      <c r="I34" s="5"/>
      <c r="J34" s="5"/>
      <c r="K34" s="5"/>
      <c r="L34" s="5"/>
      <c r="N34" s="20"/>
    </row>
    <row r="35" spans="1:14" x14ac:dyDescent="0.25">
      <c r="A35" s="18" t="s">
        <v>140</v>
      </c>
      <c r="C35" s="19"/>
      <c r="D35" s="5"/>
      <c r="G35" s="5"/>
      <c r="H35" s="5">
        <v>20000</v>
      </c>
      <c r="I35" s="5"/>
      <c r="J35" s="5"/>
      <c r="K35" s="5">
        <f t="shared" ref="K35:K36" si="17">SUM(D35+H35)*0.077</f>
        <v>1540</v>
      </c>
      <c r="L35" s="5">
        <f>H35*0.1135</f>
        <v>2270</v>
      </c>
      <c r="M35" s="5">
        <f t="shared" ref="M35:M36" si="18">SUM(D35:L35)</f>
        <v>23810</v>
      </c>
      <c r="N35" s="20"/>
    </row>
    <row r="36" spans="1:14" x14ac:dyDescent="0.25">
      <c r="A36" s="18" t="s">
        <v>141</v>
      </c>
      <c r="C36" s="19"/>
      <c r="D36" s="5"/>
      <c r="G36" s="5"/>
      <c r="H36" s="5">
        <v>12000</v>
      </c>
      <c r="I36" s="5"/>
      <c r="J36" s="5"/>
      <c r="K36" s="5">
        <f t="shared" si="17"/>
        <v>924</v>
      </c>
      <c r="L36" s="5">
        <f>H36*0.1135</f>
        <v>1362</v>
      </c>
      <c r="M36" s="5">
        <f t="shared" si="18"/>
        <v>14286</v>
      </c>
      <c r="N36" s="20"/>
    </row>
    <row r="37" spans="1:14" ht="15.75" thickBot="1" x14ac:dyDescent="0.3">
      <c r="A37" s="21" t="s">
        <v>105</v>
      </c>
      <c r="B37" s="22"/>
      <c r="C37" s="23"/>
      <c r="D37" s="24">
        <f t="shared" ref="D37:N37" si="19">SUM(D23:D36)</f>
        <v>5000</v>
      </c>
      <c r="E37" s="24">
        <f t="shared" si="19"/>
        <v>6813</v>
      </c>
      <c r="F37" s="24">
        <f t="shared" si="19"/>
        <v>94595.92</v>
      </c>
      <c r="G37" s="24">
        <f t="shared" si="19"/>
        <v>0</v>
      </c>
      <c r="H37" s="24">
        <f t="shared" si="19"/>
        <v>468629.69999999995</v>
      </c>
      <c r="I37" s="24">
        <f t="shared" si="19"/>
        <v>2400</v>
      </c>
      <c r="J37" s="24">
        <f t="shared" si="19"/>
        <v>720</v>
      </c>
      <c r="K37" s="24">
        <f t="shared" si="19"/>
        <v>36469.486900000004</v>
      </c>
      <c r="L37" s="24">
        <f t="shared" si="19"/>
        <v>49481.096800000007</v>
      </c>
      <c r="M37" s="24">
        <f t="shared" si="19"/>
        <v>664109.20369999995</v>
      </c>
      <c r="N37" s="25">
        <f t="shared" si="19"/>
        <v>317.8855370192307</v>
      </c>
    </row>
    <row r="38" spans="1:14" ht="51.75" customHeight="1" thickTop="1" thickBot="1" x14ac:dyDescent="0.3"/>
    <row r="39" spans="1:14" ht="46.5" customHeight="1" thickTop="1" thickBot="1" x14ac:dyDescent="0.3">
      <c r="A39" s="84" t="s">
        <v>146</v>
      </c>
      <c r="B39" s="46"/>
      <c r="C39" s="47" t="s">
        <v>79</v>
      </c>
      <c r="D39" s="48" t="s">
        <v>87</v>
      </c>
      <c r="E39" s="49" t="s">
        <v>139</v>
      </c>
      <c r="F39" s="49" t="s">
        <v>88</v>
      </c>
      <c r="G39" s="48" t="s">
        <v>89</v>
      </c>
      <c r="H39" s="50" t="s">
        <v>90</v>
      </c>
      <c r="I39" s="48" t="s">
        <v>91</v>
      </c>
      <c r="J39" s="48" t="s">
        <v>92</v>
      </c>
      <c r="K39" s="51" t="s">
        <v>93</v>
      </c>
      <c r="L39" s="47" t="s">
        <v>94</v>
      </c>
      <c r="M39" s="48" t="s">
        <v>95</v>
      </c>
      <c r="N39" s="52" t="s">
        <v>96</v>
      </c>
    </row>
    <row r="40" spans="1:14" ht="19.5" thickTop="1" x14ac:dyDescent="0.3">
      <c r="A40" s="13" t="s">
        <v>84</v>
      </c>
      <c r="B40" s="14"/>
      <c r="C40" s="15"/>
      <c r="D40" s="16"/>
      <c r="E40" s="16"/>
      <c r="F40" s="16"/>
      <c r="G40" s="16" t="s">
        <v>97</v>
      </c>
      <c r="H40" s="16"/>
      <c r="I40" s="16"/>
      <c r="J40" s="16"/>
      <c r="K40" s="16"/>
      <c r="L40" s="16"/>
      <c r="M40" s="16"/>
      <c r="N40" s="17"/>
    </row>
    <row r="41" spans="1:14" x14ac:dyDescent="0.25">
      <c r="A41" s="18" t="s">
        <v>99</v>
      </c>
      <c r="B41" t="s">
        <v>100</v>
      </c>
      <c r="C41" s="19">
        <v>40</v>
      </c>
      <c r="D41" s="5"/>
      <c r="G41" s="5"/>
      <c r="I41" s="5"/>
      <c r="J41" s="5"/>
      <c r="K41" s="5"/>
      <c r="L41" s="5"/>
      <c r="M41" s="5"/>
      <c r="N41" s="20"/>
    </row>
    <row r="42" spans="1:14" x14ac:dyDescent="0.25">
      <c r="A42" s="71" t="s">
        <v>85</v>
      </c>
      <c r="B42" t="s">
        <v>98</v>
      </c>
      <c r="C42" s="19">
        <v>20</v>
      </c>
      <c r="D42" s="5"/>
      <c r="G42" s="5"/>
      <c r="H42" s="5">
        <v>32672.9</v>
      </c>
      <c r="I42" s="5"/>
      <c r="J42" s="5"/>
      <c r="K42" s="5">
        <f>SUM(D42+H42)*0.077</f>
        <v>2515.8133000000003</v>
      </c>
      <c r="L42" s="5"/>
      <c r="M42" s="5">
        <f t="shared" ref="M42:M47" si="20">SUM(D42:L42)</f>
        <v>35188.713300000003</v>
      </c>
      <c r="N42" s="20">
        <f>SUM((M42/52)/C42)</f>
        <v>33.835301250000001</v>
      </c>
    </row>
    <row r="43" spans="1:14" x14ac:dyDescent="0.25">
      <c r="K43" s="5"/>
      <c r="L43" s="5"/>
      <c r="M43" s="5"/>
      <c r="N43" s="20"/>
    </row>
    <row r="44" spans="1:14" x14ac:dyDescent="0.25">
      <c r="A44" t="s">
        <v>144</v>
      </c>
      <c r="B44" t="s">
        <v>100</v>
      </c>
      <c r="C44" s="45">
        <v>40</v>
      </c>
      <c r="E44" s="5">
        <v>1500</v>
      </c>
      <c r="F44" s="5">
        <v>23648.98</v>
      </c>
      <c r="H44" s="5">
        <v>79684.800000000003</v>
      </c>
      <c r="I44">
        <v>480</v>
      </c>
      <c r="J44">
        <v>180</v>
      </c>
      <c r="K44" s="5">
        <f t="shared" ref="K44" si="21">SUM(D44+H44)*0.077</f>
        <v>6135.7296000000006</v>
      </c>
      <c r="L44" s="5">
        <f>H44*0.1135</f>
        <v>9044.2248</v>
      </c>
      <c r="M44" s="5">
        <f t="shared" si="20"/>
        <v>120673.7344</v>
      </c>
      <c r="N44" s="20">
        <f t="shared" ref="N44:N47" si="22">SUM((M44/52)/C44)</f>
        <v>58.016218461538458</v>
      </c>
    </row>
    <row r="45" spans="1:14" x14ac:dyDescent="0.25">
      <c r="A45" t="s">
        <v>144</v>
      </c>
      <c r="B45" t="s">
        <v>100</v>
      </c>
      <c r="C45" s="19">
        <v>40</v>
      </c>
      <c r="E45" s="5">
        <v>1500</v>
      </c>
      <c r="F45" s="5">
        <v>23648.98</v>
      </c>
      <c r="H45" s="5">
        <v>81265.600000000006</v>
      </c>
      <c r="I45">
        <v>480</v>
      </c>
      <c r="J45">
        <v>180</v>
      </c>
      <c r="K45" s="5">
        <f>SUM(D45+H45)*0.077</f>
        <v>6257.4512000000004</v>
      </c>
      <c r="L45" s="5">
        <f t="shared" ref="L45:L46" si="23">H45*0.1135</f>
        <v>9223.6456000000017</v>
      </c>
      <c r="M45" s="5">
        <f>SUM(D45:L45)</f>
        <v>122555.6768</v>
      </c>
      <c r="N45" s="20">
        <f>SUM((M45/52)/C45)</f>
        <v>58.920998461538467</v>
      </c>
    </row>
    <row r="46" spans="1:14" x14ac:dyDescent="0.25">
      <c r="A46" s="18" t="s">
        <v>130</v>
      </c>
      <c r="B46" t="s">
        <v>100</v>
      </c>
      <c r="C46" s="19">
        <v>40</v>
      </c>
      <c r="D46" s="5">
        <v>5000</v>
      </c>
      <c r="E46" s="5">
        <v>1500</v>
      </c>
      <c r="G46" s="5" t="s">
        <v>11</v>
      </c>
      <c r="H46" s="5">
        <v>87817.600000000006</v>
      </c>
      <c r="I46" s="5">
        <v>480</v>
      </c>
      <c r="J46" s="5">
        <v>180</v>
      </c>
      <c r="K46" s="5">
        <f>SUM(D46+H46)*0.077</f>
        <v>7146.9552000000003</v>
      </c>
      <c r="L46" s="5">
        <f t="shared" si="23"/>
        <v>9967.2976000000017</v>
      </c>
      <c r="M46" s="5">
        <f t="shared" si="20"/>
        <v>112091.85280000001</v>
      </c>
      <c r="N46" s="20">
        <f t="shared" si="22"/>
        <v>53.890313846153845</v>
      </c>
    </row>
    <row r="47" spans="1:14" x14ac:dyDescent="0.25">
      <c r="A47" s="18" t="s">
        <v>130</v>
      </c>
      <c r="B47" t="s">
        <v>100</v>
      </c>
      <c r="C47" s="19">
        <v>40</v>
      </c>
      <c r="D47" s="5"/>
      <c r="E47" s="5">
        <v>1500</v>
      </c>
      <c r="F47" s="5">
        <v>23648.98</v>
      </c>
      <c r="G47" s="5"/>
      <c r="H47" s="5">
        <v>65936</v>
      </c>
      <c r="I47" s="5">
        <v>480</v>
      </c>
      <c r="J47" s="5">
        <v>180</v>
      </c>
      <c r="K47" s="5">
        <f t="shared" ref="K47" si="24">SUM(D47+H47)*0.077</f>
        <v>5077.0720000000001</v>
      </c>
      <c r="L47" s="5">
        <f>H47*0.1135</f>
        <v>7483.7359999999999</v>
      </c>
      <c r="M47" s="5">
        <f t="shared" si="20"/>
        <v>104305.788</v>
      </c>
      <c r="N47" s="20">
        <f t="shared" si="22"/>
        <v>50.147013461538464</v>
      </c>
    </row>
    <row r="48" spans="1:14" x14ac:dyDescent="0.25">
      <c r="A48" s="18"/>
      <c r="C48" s="19"/>
      <c r="D48" s="5"/>
      <c r="G48" s="5"/>
      <c r="I48" s="5"/>
      <c r="J48" s="5"/>
      <c r="K48" s="5"/>
      <c r="L48" s="5"/>
      <c r="M48" s="5"/>
      <c r="N48" s="20"/>
    </row>
    <row r="49" spans="1:14" x14ac:dyDescent="0.25">
      <c r="A49" s="18" t="s">
        <v>101</v>
      </c>
      <c r="B49" t="s">
        <v>98</v>
      </c>
      <c r="C49" s="19">
        <v>5</v>
      </c>
      <c r="D49" s="5"/>
      <c r="G49" s="5"/>
      <c r="I49" s="5"/>
      <c r="J49" s="5"/>
      <c r="K49" s="5"/>
      <c r="L49" s="5"/>
      <c r="M49" s="5"/>
      <c r="N49" s="20"/>
    </row>
    <row r="50" spans="1:14" x14ac:dyDescent="0.25">
      <c r="A50" s="18" t="s">
        <v>102</v>
      </c>
      <c r="B50" t="s">
        <v>98</v>
      </c>
      <c r="C50" s="19">
        <v>5</v>
      </c>
      <c r="D50" s="5"/>
      <c r="G50" s="5"/>
      <c r="I50" s="5"/>
      <c r="J50" s="5"/>
      <c r="K50" s="5"/>
      <c r="L50" s="5"/>
      <c r="M50" s="5"/>
      <c r="N50" s="20"/>
    </row>
    <row r="51" spans="1:14" x14ac:dyDescent="0.25">
      <c r="A51" s="18" t="s">
        <v>103</v>
      </c>
      <c r="B51" t="s">
        <v>104</v>
      </c>
      <c r="C51" s="19">
        <v>5</v>
      </c>
      <c r="D51" s="5"/>
      <c r="G51" s="5"/>
      <c r="I51" s="5"/>
      <c r="J51" s="5"/>
      <c r="K51" s="5"/>
      <c r="L51" s="5"/>
      <c r="M51" s="5"/>
      <c r="N51" s="20"/>
    </row>
    <row r="52" spans="1:14" x14ac:dyDescent="0.25">
      <c r="A52" s="18"/>
      <c r="C52" s="19"/>
      <c r="D52" s="5"/>
      <c r="G52" s="5"/>
      <c r="I52" s="5"/>
      <c r="J52" s="5"/>
      <c r="K52" s="5"/>
      <c r="L52" s="5"/>
      <c r="N52" s="20"/>
    </row>
    <row r="53" spans="1:14" x14ac:dyDescent="0.25">
      <c r="A53" s="18" t="s">
        <v>140</v>
      </c>
      <c r="C53" s="19"/>
      <c r="D53" s="5"/>
      <c r="G53" s="5"/>
      <c r="H53" s="5">
        <v>20000</v>
      </c>
      <c r="I53" s="5"/>
      <c r="J53" s="5"/>
      <c r="K53" s="5">
        <f t="shared" ref="K53:K54" si="25">SUM(D53+H53)*0.077</f>
        <v>1540</v>
      </c>
      <c r="L53" s="5">
        <f>H53*0.1135</f>
        <v>2270</v>
      </c>
      <c r="M53" s="5">
        <f t="shared" ref="M53:M54" si="26">SUM(D53:L53)</f>
        <v>23810</v>
      </c>
      <c r="N53" s="20"/>
    </row>
    <row r="54" spans="1:14" x14ac:dyDescent="0.25">
      <c r="A54" s="18" t="s">
        <v>141</v>
      </c>
      <c r="C54" s="19"/>
      <c r="D54" s="5"/>
      <c r="G54" s="5"/>
      <c r="H54" s="5">
        <v>12000</v>
      </c>
      <c r="I54" s="5"/>
      <c r="J54" s="5"/>
      <c r="K54" s="5">
        <f t="shared" si="25"/>
        <v>924</v>
      </c>
      <c r="L54" s="5">
        <f>H54*0.1135</f>
        <v>1362</v>
      </c>
      <c r="M54" s="5">
        <f t="shared" si="26"/>
        <v>14286</v>
      </c>
      <c r="N54" s="20"/>
    </row>
    <row r="55" spans="1:14" ht="15.75" thickBot="1" x14ac:dyDescent="0.3">
      <c r="A55" s="21" t="s">
        <v>105</v>
      </c>
      <c r="B55" s="22"/>
      <c r="C55" s="23"/>
      <c r="D55" s="24">
        <f t="shared" ref="D55:N55" si="27">SUM(D41:D54)</f>
        <v>5000</v>
      </c>
      <c r="E55" s="24">
        <f t="shared" si="27"/>
        <v>6000</v>
      </c>
      <c r="F55" s="24">
        <f t="shared" si="27"/>
        <v>70946.94</v>
      </c>
      <c r="G55" s="24">
        <f t="shared" si="27"/>
        <v>0</v>
      </c>
      <c r="H55" s="24">
        <f t="shared" si="27"/>
        <v>379376.9</v>
      </c>
      <c r="I55" s="24">
        <f t="shared" si="27"/>
        <v>1920</v>
      </c>
      <c r="J55" s="24">
        <f t="shared" si="27"/>
        <v>720</v>
      </c>
      <c r="K55" s="24">
        <f t="shared" si="27"/>
        <v>29597.0213</v>
      </c>
      <c r="L55" s="24">
        <f t="shared" si="27"/>
        <v>39350.904000000002</v>
      </c>
      <c r="M55" s="24">
        <f t="shared" si="27"/>
        <v>532911.76530000009</v>
      </c>
      <c r="N55" s="25">
        <f t="shared" si="27"/>
        <v>254.80984548076924</v>
      </c>
    </row>
    <row r="56" spans="1:14" ht="41.25" customHeight="1" thickTop="1" thickBot="1" x14ac:dyDescent="0.3">
      <c r="A56" s="28"/>
      <c r="B56" s="29"/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ht="44.25" customHeight="1" thickTop="1" thickBot="1" x14ac:dyDescent="0.3">
      <c r="A57" s="84" t="s">
        <v>149</v>
      </c>
      <c r="B57" s="46"/>
      <c r="C57" s="47" t="s">
        <v>79</v>
      </c>
      <c r="D57" s="48" t="s">
        <v>87</v>
      </c>
      <c r="E57" s="49" t="s">
        <v>139</v>
      </c>
      <c r="F57" s="49" t="s">
        <v>88</v>
      </c>
      <c r="G57" s="48" t="s">
        <v>89</v>
      </c>
      <c r="H57" s="50" t="s">
        <v>90</v>
      </c>
      <c r="I57" s="48" t="s">
        <v>91</v>
      </c>
      <c r="J57" s="48" t="s">
        <v>92</v>
      </c>
      <c r="K57" s="51" t="s">
        <v>93</v>
      </c>
      <c r="L57" s="47" t="s">
        <v>94</v>
      </c>
      <c r="M57" s="48" t="s">
        <v>95</v>
      </c>
      <c r="N57" s="52" t="s">
        <v>96</v>
      </c>
    </row>
    <row r="58" spans="1:14" ht="19.5" thickTop="1" x14ac:dyDescent="0.3">
      <c r="A58" s="13" t="s">
        <v>84</v>
      </c>
      <c r="B58" s="14"/>
      <c r="C58" s="15"/>
      <c r="D58" s="16"/>
      <c r="E58" s="16"/>
      <c r="F58" s="16"/>
      <c r="G58" s="16" t="s">
        <v>97</v>
      </c>
      <c r="H58" s="16"/>
      <c r="I58" s="16"/>
      <c r="J58" s="16"/>
      <c r="K58" s="16"/>
      <c r="L58" s="16"/>
      <c r="M58" s="16"/>
      <c r="N58" s="17"/>
    </row>
    <row r="59" spans="1:14" x14ac:dyDescent="0.25">
      <c r="A59" s="18" t="s">
        <v>99</v>
      </c>
      <c r="B59" t="s">
        <v>100</v>
      </c>
      <c r="C59" s="19">
        <v>40</v>
      </c>
      <c r="D59" s="5"/>
      <c r="G59" s="5"/>
      <c r="I59" s="5"/>
      <c r="J59" s="5"/>
      <c r="K59" s="5"/>
      <c r="L59" s="5"/>
      <c r="M59" s="5"/>
      <c r="N59" s="20"/>
    </row>
    <row r="60" spans="1:14" x14ac:dyDescent="0.25">
      <c r="A60" s="71" t="s">
        <v>85</v>
      </c>
      <c r="B60" t="s">
        <v>98</v>
      </c>
      <c r="C60" s="19">
        <v>20</v>
      </c>
      <c r="D60" s="5"/>
      <c r="G60" s="5"/>
      <c r="H60" s="5">
        <v>32672.9</v>
      </c>
      <c r="I60" s="5"/>
      <c r="J60" s="5"/>
      <c r="K60" s="5">
        <f>SUM(D60+H60)*0.077</f>
        <v>2515.8133000000003</v>
      </c>
      <c r="L60" s="5"/>
      <c r="M60" s="5">
        <f t="shared" ref="M60:M65" si="28">SUM(D60:L60)</f>
        <v>35188.713300000003</v>
      </c>
      <c r="N60" s="20">
        <f>SUM((M60/52)/C60)</f>
        <v>33.835301250000001</v>
      </c>
    </row>
    <row r="61" spans="1:14" x14ac:dyDescent="0.25">
      <c r="K61" s="5"/>
      <c r="L61" s="5"/>
      <c r="M61" s="5"/>
      <c r="N61" s="20"/>
    </row>
    <row r="62" spans="1:14" x14ac:dyDescent="0.25">
      <c r="A62" t="s">
        <v>144</v>
      </c>
      <c r="B62" t="s">
        <v>100</v>
      </c>
      <c r="C62" s="19">
        <v>40</v>
      </c>
      <c r="E62" s="5">
        <v>1500</v>
      </c>
      <c r="F62" s="5">
        <v>23648.98</v>
      </c>
      <c r="H62" s="5">
        <v>81265.600000000006</v>
      </c>
      <c r="I62">
        <v>480</v>
      </c>
      <c r="J62">
        <v>180</v>
      </c>
      <c r="K62" s="5">
        <f>SUM(D62+H62)*0.077</f>
        <v>6257.4512000000004</v>
      </c>
      <c r="L62" s="5">
        <f>H62*0.1135</f>
        <v>9223.6456000000017</v>
      </c>
      <c r="M62" s="5">
        <f t="shared" si="28"/>
        <v>122555.6768</v>
      </c>
      <c r="N62" s="20">
        <f>SUM((M62/52)/C62)</f>
        <v>58.920998461538467</v>
      </c>
    </row>
    <row r="63" spans="1:14" x14ac:dyDescent="0.25">
      <c r="A63" t="s">
        <v>144</v>
      </c>
      <c r="K63" s="5"/>
      <c r="L63" s="5"/>
      <c r="M63" s="5"/>
      <c r="N63" s="20"/>
    </row>
    <row r="64" spans="1:14" x14ac:dyDescent="0.25">
      <c r="A64" s="18" t="s">
        <v>130</v>
      </c>
      <c r="B64" t="s">
        <v>100</v>
      </c>
      <c r="C64" s="19">
        <v>40</v>
      </c>
      <c r="D64" s="5">
        <v>5000</v>
      </c>
      <c r="E64" s="5">
        <v>1500</v>
      </c>
      <c r="G64" s="5" t="s">
        <v>11</v>
      </c>
      <c r="H64" s="5">
        <v>87817.600000000006</v>
      </c>
      <c r="I64" s="5">
        <v>480</v>
      </c>
      <c r="J64" s="5">
        <v>180</v>
      </c>
      <c r="K64" s="5">
        <f>SUM(D64+H64)*0.077</f>
        <v>7146.9552000000003</v>
      </c>
      <c r="L64" s="5">
        <f>H64*0.1135</f>
        <v>9967.2976000000017</v>
      </c>
      <c r="M64" s="5">
        <f t="shared" si="28"/>
        <v>112091.85280000001</v>
      </c>
      <c r="N64" s="20">
        <f t="shared" ref="N64:N65" si="29">SUM((M64/52)/C64)</f>
        <v>53.890313846153845</v>
      </c>
    </row>
    <row r="65" spans="1:14" x14ac:dyDescent="0.25">
      <c r="A65" s="18" t="s">
        <v>130</v>
      </c>
      <c r="B65" t="s">
        <v>100</v>
      </c>
      <c r="C65" s="19">
        <v>40</v>
      </c>
      <c r="D65" s="5"/>
      <c r="E65" s="5">
        <v>1500</v>
      </c>
      <c r="F65" s="5">
        <v>23648.98</v>
      </c>
      <c r="G65" s="5"/>
      <c r="H65" s="5">
        <v>65936</v>
      </c>
      <c r="I65" s="5">
        <v>480</v>
      </c>
      <c r="J65" s="5">
        <v>180</v>
      </c>
      <c r="K65" s="5">
        <f t="shared" ref="K65" si="30">SUM(D65+H65)*0.077</f>
        <v>5077.0720000000001</v>
      </c>
      <c r="L65" s="5">
        <f>H65*0.1135</f>
        <v>7483.7359999999999</v>
      </c>
      <c r="M65" s="5">
        <f t="shared" si="28"/>
        <v>104305.788</v>
      </c>
      <c r="N65" s="20">
        <f t="shared" si="29"/>
        <v>50.147013461538464</v>
      </c>
    </row>
    <row r="66" spans="1:14" x14ac:dyDescent="0.25">
      <c r="A66" s="18" t="s">
        <v>101</v>
      </c>
      <c r="B66" t="s">
        <v>98</v>
      </c>
      <c r="C66" s="19">
        <v>5</v>
      </c>
      <c r="D66" s="5"/>
      <c r="G66" s="5"/>
      <c r="I66" s="5"/>
      <c r="J66" s="5"/>
      <c r="K66" s="5"/>
      <c r="L66" s="5"/>
      <c r="M66" s="5"/>
      <c r="N66" s="20"/>
    </row>
    <row r="67" spans="1:14" x14ac:dyDescent="0.25">
      <c r="A67" s="18" t="s">
        <v>102</v>
      </c>
      <c r="B67" t="s">
        <v>98</v>
      </c>
      <c r="C67" s="19">
        <v>5</v>
      </c>
      <c r="D67" s="5"/>
      <c r="G67" s="5"/>
      <c r="I67" s="5"/>
      <c r="J67" s="5"/>
      <c r="K67" s="5"/>
      <c r="L67" s="5"/>
      <c r="M67" s="5"/>
      <c r="N67" s="20"/>
    </row>
    <row r="68" spans="1:14" x14ac:dyDescent="0.25">
      <c r="A68" s="18" t="s">
        <v>103</v>
      </c>
      <c r="B68" t="s">
        <v>104</v>
      </c>
      <c r="C68" s="19">
        <v>5</v>
      </c>
      <c r="D68" s="5"/>
      <c r="G68" s="5"/>
      <c r="I68" s="5"/>
      <c r="J68" s="5"/>
      <c r="K68" s="5"/>
      <c r="L68" s="5"/>
      <c r="M68" s="5"/>
      <c r="N68" s="20"/>
    </row>
    <row r="69" spans="1:14" x14ac:dyDescent="0.25">
      <c r="A69" s="18"/>
      <c r="C69" s="19"/>
      <c r="D69" s="5"/>
      <c r="G69" s="5"/>
      <c r="I69" s="5"/>
      <c r="J69" s="5"/>
      <c r="K69" s="5"/>
      <c r="L69" s="5"/>
      <c r="N69" s="20"/>
    </row>
    <row r="70" spans="1:14" x14ac:dyDescent="0.25">
      <c r="A70" s="18" t="s">
        <v>140</v>
      </c>
      <c r="C70" s="19"/>
      <c r="D70" s="5"/>
      <c r="G70" s="5"/>
      <c r="H70" s="5">
        <v>15000</v>
      </c>
      <c r="I70" s="5"/>
      <c r="J70" s="5"/>
      <c r="K70" s="5">
        <f>SUM(D70+H70)*0.077</f>
        <v>1155</v>
      </c>
      <c r="L70" s="5">
        <f>H70*0.1135</f>
        <v>1702.5</v>
      </c>
      <c r="M70" s="5">
        <f t="shared" ref="M70:M71" si="31">SUM(D70:L70)</f>
        <v>17857.5</v>
      </c>
      <c r="N70" s="20"/>
    </row>
    <row r="71" spans="1:14" x14ac:dyDescent="0.25">
      <c r="A71" s="18" t="s">
        <v>141</v>
      </c>
      <c r="C71" s="19"/>
      <c r="D71" s="5"/>
      <c r="G71" s="5"/>
      <c r="H71" s="5">
        <v>9000</v>
      </c>
      <c r="I71" s="5"/>
      <c r="J71" s="5"/>
      <c r="K71" s="5">
        <f>SUM(D71+H71)*0.077</f>
        <v>693</v>
      </c>
      <c r="L71" s="5">
        <f>H71*0.1135</f>
        <v>1021.5</v>
      </c>
      <c r="M71" s="5">
        <f t="shared" si="31"/>
        <v>10714.5</v>
      </c>
      <c r="N71" s="20"/>
    </row>
    <row r="72" spans="1:14" ht="15.75" thickBot="1" x14ac:dyDescent="0.3">
      <c r="A72" s="21" t="s">
        <v>105</v>
      </c>
      <c r="B72" s="22"/>
      <c r="C72" s="23"/>
      <c r="D72" s="24">
        <f>SUM(D59:D71)</f>
        <v>5000</v>
      </c>
      <c r="E72" s="24">
        <f t="shared" ref="E72:N72" si="32">SUM(E59:E71)</f>
        <v>4500</v>
      </c>
      <c r="F72" s="24">
        <f t="shared" si="32"/>
        <v>47297.96</v>
      </c>
      <c r="G72" s="24">
        <f t="shared" si="32"/>
        <v>0</v>
      </c>
      <c r="H72" s="24">
        <f t="shared" si="32"/>
        <v>291692.09999999998</v>
      </c>
      <c r="I72" s="24">
        <f t="shared" si="32"/>
        <v>1440</v>
      </c>
      <c r="J72" s="24">
        <f t="shared" si="32"/>
        <v>540</v>
      </c>
      <c r="K72" s="24">
        <f t="shared" si="32"/>
        <v>22845.291700000002</v>
      </c>
      <c r="L72" s="24">
        <f t="shared" si="32"/>
        <v>29398.679200000002</v>
      </c>
      <c r="M72" s="24">
        <f t="shared" si="32"/>
        <v>402714.03090000001</v>
      </c>
      <c r="N72" s="25">
        <f t="shared" si="32"/>
        <v>196.79362701923077</v>
      </c>
    </row>
    <row r="73" spans="1:14" ht="46.5" customHeight="1" thickTop="1" x14ac:dyDescent="0.25">
      <c r="C73" s="19"/>
      <c r="D73" s="5"/>
      <c r="G73" s="5"/>
      <c r="I73" s="5"/>
      <c r="J73" s="5"/>
      <c r="K73" s="5"/>
      <c r="L73" s="5"/>
      <c r="M73" s="5"/>
      <c r="N73" s="5"/>
    </row>
  </sheetData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9FCE-2EBB-45B4-901C-8A363A305846}">
  <dimension ref="A1:H67"/>
  <sheetViews>
    <sheetView view="pageBreakPreview" topLeftCell="A38" zoomScale="60" zoomScaleNormal="115" workbookViewId="0">
      <selection activeCell="J16" sqref="J16"/>
    </sheetView>
  </sheetViews>
  <sheetFormatPr defaultRowHeight="15" x14ac:dyDescent="0.25"/>
  <cols>
    <col min="1" max="1" width="21.42578125" bestFit="1" customWidth="1"/>
    <col min="2" max="2" width="20.7109375" customWidth="1"/>
    <col min="3" max="3" width="12.7109375" customWidth="1"/>
    <col min="4" max="4" width="14.28515625" customWidth="1"/>
    <col min="5" max="5" width="13.140625" customWidth="1"/>
    <col min="6" max="6" width="14.7109375" customWidth="1"/>
    <col min="7" max="7" width="16.5703125" customWidth="1"/>
  </cols>
  <sheetData>
    <row r="1" spans="1:8" ht="21" x14ac:dyDescent="0.35">
      <c r="A1" s="90" t="s">
        <v>174</v>
      </c>
    </row>
    <row r="2" spans="1:8" ht="15.75" thickBot="1" x14ac:dyDescent="0.3"/>
    <row r="3" spans="1:8" ht="54.75" thickTop="1" x14ac:dyDescent="0.25">
      <c r="A3" s="84" t="s">
        <v>162</v>
      </c>
      <c r="B3" s="67" t="s">
        <v>79</v>
      </c>
      <c r="C3" s="67" t="s">
        <v>80</v>
      </c>
      <c r="D3" s="68" t="s">
        <v>153</v>
      </c>
      <c r="E3" s="68" t="s">
        <v>155</v>
      </c>
      <c r="F3" s="69" t="s">
        <v>156</v>
      </c>
      <c r="G3" s="83" t="s">
        <v>83</v>
      </c>
    </row>
    <row r="4" spans="1:8" ht="18.75" thickBot="1" x14ac:dyDescent="0.3">
      <c r="A4" s="76" t="s">
        <v>84</v>
      </c>
      <c r="B4" s="77"/>
      <c r="C4" s="77"/>
      <c r="D4" s="78"/>
      <c r="E4" s="79"/>
      <c r="F4" s="80"/>
      <c r="G4" s="81"/>
    </row>
    <row r="5" spans="1:8" s="6" customFormat="1" ht="52.5" customHeight="1" thickTop="1" x14ac:dyDescent="0.2">
      <c r="A5" s="71" t="s">
        <v>169</v>
      </c>
      <c r="B5" s="62">
        <v>40</v>
      </c>
      <c r="C5" s="62">
        <v>2080</v>
      </c>
      <c r="D5" s="62" t="s">
        <v>161</v>
      </c>
      <c r="E5" s="63">
        <v>38.119999999999997</v>
      </c>
      <c r="F5" s="64">
        <v>79281</v>
      </c>
      <c r="G5" s="70"/>
    </row>
    <row r="6" spans="1:8" x14ac:dyDescent="0.25">
      <c r="A6" s="71" t="s">
        <v>85</v>
      </c>
      <c r="B6" s="62">
        <v>20</v>
      </c>
      <c r="C6" s="62">
        <v>1040</v>
      </c>
      <c r="D6" s="62"/>
      <c r="E6" s="65">
        <v>29.76</v>
      </c>
      <c r="F6" s="64">
        <f>SUM(C6*E6)</f>
        <v>30950.400000000001</v>
      </c>
      <c r="G6" s="27">
        <f>SUM(F6*2.5%)</f>
        <v>773.7600000000001</v>
      </c>
    </row>
    <row r="7" spans="1:8" s="6" customFormat="1" ht="15" customHeight="1" x14ac:dyDescent="0.25">
      <c r="A7" s="71"/>
      <c r="B7" s="62"/>
      <c r="C7" s="62"/>
      <c r="D7" s="62"/>
      <c r="E7" s="63"/>
      <c r="F7" s="64"/>
      <c r="G7" s="27"/>
      <c r="H7" s="4"/>
    </row>
    <row r="8" spans="1:8" x14ac:dyDescent="0.25">
      <c r="A8" s="71"/>
      <c r="B8" s="62"/>
      <c r="C8" s="62"/>
      <c r="D8" s="62"/>
      <c r="E8" s="63"/>
      <c r="F8" s="64"/>
      <c r="G8" s="27"/>
    </row>
    <row r="9" spans="1:8" x14ac:dyDescent="0.25">
      <c r="A9" s="71" t="s">
        <v>106</v>
      </c>
      <c r="B9" s="62">
        <v>40</v>
      </c>
      <c r="C9" s="62">
        <v>2080</v>
      </c>
      <c r="D9" s="62" t="s">
        <v>157</v>
      </c>
      <c r="E9" s="65">
        <v>36.68</v>
      </c>
      <c r="F9" s="64">
        <f>(E9*B9)*52</f>
        <v>76294.400000000009</v>
      </c>
      <c r="G9" s="27"/>
    </row>
    <row r="10" spans="1:8" x14ac:dyDescent="0.25">
      <c r="A10" s="71" t="s">
        <v>130</v>
      </c>
      <c r="B10" s="62">
        <v>40</v>
      </c>
      <c r="C10" s="62">
        <v>2080</v>
      </c>
      <c r="D10" s="62" t="s">
        <v>158</v>
      </c>
      <c r="E10" s="65">
        <v>31.97</v>
      </c>
      <c r="F10" s="64">
        <f>(E10*B10)*52</f>
        <v>66497.599999999991</v>
      </c>
      <c r="G10" s="27"/>
    </row>
    <row r="11" spans="1:8" x14ac:dyDescent="0.25">
      <c r="A11" s="71" t="s">
        <v>130</v>
      </c>
      <c r="B11" s="62">
        <v>40</v>
      </c>
      <c r="C11" s="62">
        <v>2080</v>
      </c>
      <c r="D11" s="62" t="s">
        <v>159</v>
      </c>
      <c r="E11" s="65">
        <v>27.84</v>
      </c>
      <c r="F11" s="64">
        <f>(E11*B11)*52</f>
        <v>57907.199999999997</v>
      </c>
      <c r="G11" s="27"/>
    </row>
    <row r="12" spans="1:8" x14ac:dyDescent="0.25">
      <c r="A12" s="71" t="s">
        <v>130</v>
      </c>
      <c r="B12" s="62">
        <v>40</v>
      </c>
      <c r="C12" s="62">
        <v>2080</v>
      </c>
      <c r="D12" s="62" t="s">
        <v>160</v>
      </c>
      <c r="E12" s="65">
        <v>25.2</v>
      </c>
      <c r="F12" s="64">
        <f>(E12*B12)*52</f>
        <v>52416</v>
      </c>
      <c r="G12" s="27"/>
    </row>
    <row r="13" spans="1:8" x14ac:dyDescent="0.25">
      <c r="A13" s="71"/>
      <c r="B13" s="62"/>
      <c r="C13" s="62"/>
      <c r="D13" s="62"/>
      <c r="E13" s="65"/>
      <c r="F13" s="64"/>
      <c r="G13" s="27"/>
    </row>
    <row r="14" spans="1:8" x14ac:dyDescent="0.25">
      <c r="A14" s="71" t="s">
        <v>148</v>
      </c>
      <c r="B14" s="62">
        <v>5</v>
      </c>
      <c r="C14" s="62">
        <v>260</v>
      </c>
      <c r="D14" s="62" t="s">
        <v>154</v>
      </c>
      <c r="E14" s="65">
        <v>31.34</v>
      </c>
      <c r="F14" s="64">
        <f>(E14*B14)*52</f>
        <v>8148.4</v>
      </c>
      <c r="G14" s="27"/>
    </row>
    <row r="15" spans="1:8" x14ac:dyDescent="0.25">
      <c r="A15" s="71" t="s">
        <v>148</v>
      </c>
      <c r="B15" s="62">
        <v>5</v>
      </c>
      <c r="C15" s="62">
        <v>260</v>
      </c>
      <c r="D15" s="62" t="s">
        <v>160</v>
      </c>
      <c r="E15" s="65">
        <v>25.2</v>
      </c>
      <c r="F15" s="64">
        <f t="shared" ref="F15:F16" si="0">(E15*B15)*52</f>
        <v>6552</v>
      </c>
      <c r="G15" s="27"/>
    </row>
    <row r="16" spans="1:8" x14ac:dyDescent="0.25">
      <c r="A16" s="71" t="s">
        <v>148</v>
      </c>
      <c r="B16" s="62">
        <v>5</v>
      </c>
      <c r="C16" s="62">
        <v>260</v>
      </c>
      <c r="D16" s="62" t="s">
        <v>160</v>
      </c>
      <c r="E16" s="65">
        <v>25.2</v>
      </c>
      <c r="F16" s="64">
        <f t="shared" si="0"/>
        <v>6552</v>
      </c>
      <c r="G16" s="27"/>
    </row>
    <row r="17" spans="1:8" ht="19.5" thickBot="1" x14ac:dyDescent="0.35">
      <c r="A17" s="72"/>
      <c r="B17" s="73"/>
      <c r="C17" s="73"/>
      <c r="D17" s="74"/>
      <c r="E17" s="74"/>
      <c r="F17" s="74">
        <f t="shared" ref="F17" si="1">SUM(F5:F16)</f>
        <v>384599</v>
      </c>
      <c r="G17" s="75"/>
    </row>
    <row r="18" spans="1:8" ht="15.75" thickTop="1" x14ac:dyDescent="0.25"/>
    <row r="19" spans="1:8" s="44" customFormat="1" ht="19.5" thickBot="1" x14ac:dyDescent="0.35">
      <c r="A19"/>
      <c r="B19"/>
      <c r="C19"/>
      <c r="D19"/>
      <c r="E19"/>
      <c r="F19"/>
      <c r="G19"/>
      <c r="H19"/>
    </row>
    <row r="20" spans="1:8" ht="36" customHeight="1" thickTop="1" x14ac:dyDescent="0.3">
      <c r="A20" s="66" t="s">
        <v>151</v>
      </c>
      <c r="B20" s="67" t="s">
        <v>79</v>
      </c>
      <c r="C20" s="67" t="s">
        <v>80</v>
      </c>
      <c r="D20" s="68" t="s">
        <v>81</v>
      </c>
      <c r="E20" s="68" t="s">
        <v>150</v>
      </c>
      <c r="F20" s="69" t="s">
        <v>82</v>
      </c>
      <c r="G20" s="83" t="s">
        <v>83</v>
      </c>
      <c r="H20" s="44"/>
    </row>
    <row r="21" spans="1:8" ht="33" customHeight="1" thickBot="1" x14ac:dyDescent="0.35">
      <c r="A21" s="76" t="s">
        <v>84</v>
      </c>
      <c r="B21" s="77"/>
      <c r="C21" s="77"/>
      <c r="D21" s="78"/>
      <c r="E21" s="79"/>
      <c r="F21" s="80"/>
      <c r="G21" s="81"/>
      <c r="H21" s="44"/>
    </row>
    <row r="22" spans="1:8" s="6" customFormat="1" ht="19.5" customHeight="1" thickTop="1" x14ac:dyDescent="0.2">
      <c r="A22" s="71" t="s">
        <v>169</v>
      </c>
      <c r="B22" s="62">
        <v>40</v>
      </c>
      <c r="C22" s="62">
        <v>2080</v>
      </c>
      <c r="D22" s="62" t="s">
        <v>134</v>
      </c>
      <c r="E22" s="63">
        <v>42.91</v>
      </c>
      <c r="F22" s="64">
        <f>SUM(C22*E22)</f>
        <v>89252.799999999988</v>
      </c>
      <c r="G22" s="70"/>
    </row>
    <row r="23" spans="1:8" x14ac:dyDescent="0.25">
      <c r="A23" s="71" t="s">
        <v>85</v>
      </c>
      <c r="B23" s="62">
        <v>20</v>
      </c>
      <c r="C23" s="62">
        <v>1040</v>
      </c>
      <c r="D23" s="62" t="s">
        <v>86</v>
      </c>
      <c r="E23" s="65">
        <v>30.65</v>
      </c>
      <c r="F23" s="64">
        <f>SUM(C23*E23)</f>
        <v>31876</v>
      </c>
      <c r="G23" s="27">
        <f>SUM(F23*2.5%)</f>
        <v>796.90000000000009</v>
      </c>
    </row>
    <row r="24" spans="1:8" s="6" customFormat="1" ht="17.25" customHeight="1" x14ac:dyDescent="0.25">
      <c r="A24" s="71"/>
      <c r="B24" s="62"/>
      <c r="C24" s="62"/>
      <c r="D24" s="62"/>
      <c r="E24" s="63"/>
      <c r="F24" s="64"/>
      <c r="G24" s="27"/>
      <c r="H24" s="4"/>
    </row>
    <row r="25" spans="1:8" x14ac:dyDescent="0.25">
      <c r="A25" s="71"/>
      <c r="B25" s="62"/>
      <c r="C25" s="62"/>
      <c r="D25" s="62"/>
      <c r="E25" s="63"/>
      <c r="F25" s="64"/>
      <c r="G25" s="27"/>
    </row>
    <row r="26" spans="1:8" x14ac:dyDescent="0.25">
      <c r="A26" s="71" t="s">
        <v>144</v>
      </c>
      <c r="B26" s="62">
        <v>40</v>
      </c>
      <c r="C26" s="62">
        <v>2080</v>
      </c>
      <c r="D26" s="62" t="s">
        <v>137</v>
      </c>
      <c r="E26" s="65">
        <v>38.31</v>
      </c>
      <c r="F26" s="64">
        <f>(E26*B26)*52</f>
        <v>79684.800000000003</v>
      </c>
      <c r="G26" s="27"/>
    </row>
    <row r="27" spans="1:8" x14ac:dyDescent="0.25">
      <c r="A27" s="71" t="s">
        <v>144</v>
      </c>
      <c r="B27" s="62">
        <v>40</v>
      </c>
      <c r="C27" s="62">
        <v>2080</v>
      </c>
      <c r="D27" s="62" t="s">
        <v>138</v>
      </c>
      <c r="E27" s="65">
        <v>39.07</v>
      </c>
      <c r="F27" s="64">
        <f>(E27*B27)*52</f>
        <v>81265.599999999991</v>
      </c>
      <c r="G27" s="27"/>
    </row>
    <row r="28" spans="1:8" x14ac:dyDescent="0.25">
      <c r="A28" s="71" t="s">
        <v>130</v>
      </c>
      <c r="B28" s="62">
        <v>40</v>
      </c>
      <c r="C28" s="62">
        <v>2080</v>
      </c>
      <c r="D28" s="62" t="s">
        <v>135</v>
      </c>
      <c r="E28" s="65">
        <v>42.22</v>
      </c>
      <c r="F28" s="64">
        <f>(E28*B28)*52</f>
        <v>87817.599999999991</v>
      </c>
      <c r="G28" s="27"/>
    </row>
    <row r="29" spans="1:8" x14ac:dyDescent="0.25">
      <c r="A29" s="71" t="s">
        <v>130</v>
      </c>
      <c r="B29" s="62">
        <v>40</v>
      </c>
      <c r="C29" s="62">
        <v>2080</v>
      </c>
      <c r="D29" s="62" t="s">
        <v>136</v>
      </c>
      <c r="E29" s="65">
        <v>31.7</v>
      </c>
      <c r="F29" s="64">
        <f>(E29*B29)*52</f>
        <v>65936</v>
      </c>
      <c r="G29" s="27"/>
    </row>
    <row r="30" spans="1:8" x14ac:dyDescent="0.25">
      <c r="A30" s="71"/>
      <c r="B30" s="62"/>
      <c r="C30" s="62"/>
      <c r="D30" s="62"/>
      <c r="E30" s="65"/>
      <c r="F30" s="64"/>
      <c r="G30" s="27"/>
    </row>
    <row r="31" spans="1:8" x14ac:dyDescent="0.25">
      <c r="A31" s="71" t="s">
        <v>148</v>
      </c>
      <c r="B31" s="62"/>
      <c r="C31" s="62"/>
      <c r="D31" s="62"/>
      <c r="E31" s="65"/>
      <c r="F31" s="64"/>
      <c r="G31" s="27"/>
    </row>
    <row r="32" spans="1:8" x14ac:dyDescent="0.25">
      <c r="A32" s="71" t="s">
        <v>148</v>
      </c>
      <c r="B32" s="62"/>
      <c r="C32" s="62"/>
      <c r="D32" s="62"/>
      <c r="E32" s="65"/>
      <c r="F32" s="64"/>
      <c r="G32" s="27"/>
    </row>
    <row r="33" spans="1:8" x14ac:dyDescent="0.25">
      <c r="A33" s="71" t="s">
        <v>148</v>
      </c>
      <c r="B33" s="62"/>
      <c r="C33" s="62"/>
      <c r="D33" s="62"/>
      <c r="E33" s="65"/>
      <c r="F33" s="64"/>
      <c r="G33" s="27"/>
    </row>
    <row r="34" spans="1:8" ht="19.5" thickBot="1" x14ac:dyDescent="0.35">
      <c r="A34" s="72"/>
      <c r="B34" s="73"/>
      <c r="C34" s="73"/>
      <c r="D34" s="74"/>
      <c r="E34" s="74"/>
      <c r="F34" s="74">
        <f>SUM(F22:F33)</f>
        <v>435832.79999999993</v>
      </c>
      <c r="G34" s="75"/>
    </row>
    <row r="35" spans="1:8" ht="20.25" thickTop="1" thickBot="1" x14ac:dyDescent="0.35">
      <c r="A35" s="59"/>
      <c r="B35" s="60"/>
      <c r="C35" s="60"/>
      <c r="D35" s="61"/>
      <c r="E35" s="61"/>
      <c r="F35" s="61"/>
      <c r="G35" s="43"/>
    </row>
    <row r="36" spans="1:8" ht="48" thickTop="1" x14ac:dyDescent="0.25">
      <c r="A36" s="66" t="s">
        <v>146</v>
      </c>
      <c r="B36" s="67" t="s">
        <v>79</v>
      </c>
      <c r="C36" s="67" t="s">
        <v>80</v>
      </c>
      <c r="D36" s="68" t="s">
        <v>81</v>
      </c>
      <c r="E36" s="68" t="s">
        <v>147</v>
      </c>
      <c r="F36" s="69" t="s">
        <v>82</v>
      </c>
      <c r="G36" s="83" t="s">
        <v>83</v>
      </c>
    </row>
    <row r="37" spans="1:8" s="44" customFormat="1" ht="19.5" thickBot="1" x14ac:dyDescent="0.35">
      <c r="A37" s="76" t="s">
        <v>84</v>
      </c>
      <c r="B37" s="77"/>
      <c r="C37" s="77"/>
      <c r="D37" s="78"/>
      <c r="E37" s="79"/>
      <c r="F37" s="80"/>
      <c r="G37" s="81"/>
    </row>
    <row r="38" spans="1:8" ht="25.5" customHeight="1" thickTop="1" x14ac:dyDescent="0.25">
      <c r="A38" s="71" t="s">
        <v>169</v>
      </c>
      <c r="B38" s="62"/>
      <c r="C38" s="62"/>
      <c r="D38" s="62"/>
      <c r="E38" s="63"/>
      <c r="F38" s="64"/>
      <c r="G38" s="70"/>
    </row>
    <row r="39" spans="1:8" s="6" customFormat="1" ht="54" customHeight="1" x14ac:dyDescent="0.25">
      <c r="A39" s="71" t="s">
        <v>85</v>
      </c>
      <c r="B39" s="62">
        <v>20</v>
      </c>
      <c r="C39" s="62">
        <v>1040</v>
      </c>
      <c r="D39" s="62" t="s">
        <v>86</v>
      </c>
      <c r="E39" s="65">
        <v>30.65</v>
      </c>
      <c r="F39" s="64">
        <f>SUM(C39*E39)</f>
        <v>31876</v>
      </c>
      <c r="G39" s="27">
        <f>SUM(F39*2.5%)</f>
        <v>796.90000000000009</v>
      </c>
    </row>
    <row r="40" spans="1:8" x14ac:dyDescent="0.25">
      <c r="A40" s="71"/>
      <c r="B40" s="62"/>
      <c r="C40" s="62"/>
      <c r="D40" s="62"/>
      <c r="E40" s="63"/>
      <c r="F40" s="64"/>
      <c r="G40" s="27"/>
    </row>
    <row r="41" spans="1:8" s="6" customFormat="1" ht="15" customHeight="1" x14ac:dyDescent="0.25">
      <c r="A41" s="71"/>
      <c r="B41" s="62"/>
      <c r="C41" s="62"/>
      <c r="D41" s="62"/>
      <c r="E41" s="63"/>
      <c r="F41" s="64"/>
      <c r="G41" s="27"/>
      <c r="H41" s="4"/>
    </row>
    <row r="42" spans="1:8" x14ac:dyDescent="0.25">
      <c r="A42" s="71" t="s">
        <v>129</v>
      </c>
      <c r="B42" s="62">
        <v>40</v>
      </c>
      <c r="C42" s="62">
        <v>2080</v>
      </c>
      <c r="D42" s="62" t="s">
        <v>137</v>
      </c>
      <c r="E42" s="65">
        <v>38.31</v>
      </c>
      <c r="F42" s="64">
        <f>(E42*B42)*52</f>
        <v>79684.800000000003</v>
      </c>
      <c r="G42" s="27"/>
    </row>
    <row r="43" spans="1:8" x14ac:dyDescent="0.25">
      <c r="A43" s="71" t="s">
        <v>144</v>
      </c>
      <c r="B43" s="62">
        <v>40</v>
      </c>
      <c r="C43" s="62">
        <v>2080</v>
      </c>
      <c r="D43" s="62" t="s">
        <v>138</v>
      </c>
      <c r="E43" s="65">
        <v>39.07</v>
      </c>
      <c r="F43" s="64">
        <f>(E43*B43)*52</f>
        <v>81265.599999999991</v>
      </c>
      <c r="G43" s="27"/>
    </row>
    <row r="44" spans="1:8" x14ac:dyDescent="0.25">
      <c r="A44" s="71" t="s">
        <v>130</v>
      </c>
      <c r="B44" s="62">
        <v>40</v>
      </c>
      <c r="C44" s="62">
        <v>2080</v>
      </c>
      <c r="D44" s="62" t="s">
        <v>135</v>
      </c>
      <c r="E44" s="65">
        <v>42.22</v>
      </c>
      <c r="F44" s="64">
        <f>(E44*B44)*52</f>
        <v>87817.599999999991</v>
      </c>
      <c r="G44" s="27"/>
    </row>
    <row r="45" spans="1:8" x14ac:dyDescent="0.25">
      <c r="A45" s="71" t="s">
        <v>130</v>
      </c>
      <c r="B45" s="62">
        <v>40</v>
      </c>
      <c r="C45" s="62">
        <v>2080</v>
      </c>
      <c r="D45" s="62" t="s">
        <v>136</v>
      </c>
      <c r="E45" s="65">
        <v>31.7</v>
      </c>
      <c r="F45" s="64">
        <f>(E45*B45)*52</f>
        <v>65936</v>
      </c>
      <c r="G45" s="27"/>
    </row>
    <row r="46" spans="1:8" x14ac:dyDescent="0.25">
      <c r="A46" s="71"/>
      <c r="B46" s="62"/>
      <c r="C46" s="62"/>
      <c r="D46" s="62"/>
      <c r="E46" s="65"/>
      <c r="F46" s="64"/>
      <c r="G46" s="27"/>
    </row>
    <row r="47" spans="1:8" x14ac:dyDescent="0.25">
      <c r="A47" s="71" t="s">
        <v>148</v>
      </c>
      <c r="B47" s="62"/>
      <c r="C47" s="62"/>
      <c r="D47" s="62"/>
      <c r="E47" s="65"/>
      <c r="F47" s="64"/>
      <c r="G47" s="27"/>
    </row>
    <row r="48" spans="1:8" x14ac:dyDescent="0.25">
      <c r="A48" s="71" t="s">
        <v>148</v>
      </c>
      <c r="B48" s="62"/>
      <c r="C48" s="62"/>
      <c r="D48" s="62"/>
      <c r="E48" s="65"/>
      <c r="F48" s="64"/>
      <c r="G48" s="27"/>
    </row>
    <row r="49" spans="1:7" x14ac:dyDescent="0.25">
      <c r="A49" s="71" t="s">
        <v>148</v>
      </c>
      <c r="B49" s="62"/>
      <c r="C49" s="62"/>
      <c r="D49" s="62"/>
      <c r="E49" s="65"/>
      <c r="F49" s="64"/>
      <c r="G49" s="27"/>
    </row>
    <row r="50" spans="1:7" ht="19.5" thickBot="1" x14ac:dyDescent="0.35">
      <c r="A50" s="72"/>
      <c r="B50" s="73"/>
      <c r="C50" s="73"/>
      <c r="D50" s="74"/>
      <c r="E50" s="74"/>
      <c r="F50" s="74">
        <f t="shared" ref="F50" si="2">SUM(F38:F49)</f>
        <v>346580</v>
      </c>
      <c r="G50" s="75"/>
    </row>
    <row r="51" spans="1:7" ht="16.5" thickTop="1" thickBot="1" x14ac:dyDescent="0.3"/>
    <row r="52" spans="1:7" ht="48" thickTop="1" x14ac:dyDescent="0.25">
      <c r="A52" s="66" t="s">
        <v>149</v>
      </c>
      <c r="B52" s="67" t="s">
        <v>79</v>
      </c>
      <c r="C52" s="67" t="s">
        <v>80</v>
      </c>
      <c r="D52" s="68" t="s">
        <v>81</v>
      </c>
      <c r="E52" s="68" t="s">
        <v>150</v>
      </c>
      <c r="F52" s="69" t="s">
        <v>82</v>
      </c>
      <c r="G52" s="83" t="s">
        <v>83</v>
      </c>
    </row>
    <row r="53" spans="1:7" ht="18.75" thickBot="1" x14ac:dyDescent="0.3">
      <c r="A53" s="76" t="s">
        <v>84</v>
      </c>
      <c r="B53" s="77"/>
      <c r="C53" s="77"/>
      <c r="D53" s="78"/>
      <c r="E53" s="79"/>
      <c r="F53" s="80"/>
      <c r="G53" s="82"/>
    </row>
    <row r="54" spans="1:7" s="44" customFormat="1" ht="19.5" thickTop="1" x14ac:dyDescent="0.3">
      <c r="A54" s="71" t="s">
        <v>169</v>
      </c>
      <c r="B54" s="62"/>
      <c r="C54" s="62"/>
      <c r="D54" s="62"/>
      <c r="E54" s="63"/>
      <c r="F54" s="64"/>
      <c r="G54" s="70"/>
    </row>
    <row r="55" spans="1:7" x14ac:dyDescent="0.25">
      <c r="A55" s="71" t="s">
        <v>85</v>
      </c>
      <c r="B55" s="62">
        <v>20</v>
      </c>
      <c r="C55" s="62">
        <v>1040</v>
      </c>
      <c r="D55" s="62" t="s">
        <v>86</v>
      </c>
      <c r="E55" s="65">
        <v>30.65</v>
      </c>
      <c r="F55" s="64">
        <f>SUM(C55*E55)</f>
        <v>31876</v>
      </c>
      <c r="G55" s="27">
        <f>SUM(F55*2.5%)</f>
        <v>796.90000000000009</v>
      </c>
    </row>
    <row r="56" spans="1:7" x14ac:dyDescent="0.25">
      <c r="A56" s="71"/>
      <c r="B56" s="62"/>
      <c r="C56" s="62"/>
      <c r="D56" s="62"/>
      <c r="E56" s="63"/>
      <c r="F56" s="64"/>
      <c r="G56" s="27"/>
    </row>
    <row r="57" spans="1:7" x14ac:dyDescent="0.25">
      <c r="A57" s="71"/>
      <c r="B57" s="62"/>
      <c r="C57" s="62"/>
      <c r="D57" s="62"/>
      <c r="E57" s="63"/>
      <c r="F57" s="64"/>
      <c r="G57" s="27"/>
    </row>
    <row r="58" spans="1:7" x14ac:dyDescent="0.25">
      <c r="A58" s="71" t="s">
        <v>144</v>
      </c>
      <c r="B58" s="62"/>
      <c r="C58" s="62"/>
      <c r="D58" s="62"/>
      <c r="E58" s="63"/>
      <c r="F58" s="64"/>
      <c r="G58" s="27"/>
    </row>
    <row r="59" spans="1:7" x14ac:dyDescent="0.25">
      <c r="A59" s="71" t="s">
        <v>144</v>
      </c>
      <c r="B59" s="62">
        <v>40</v>
      </c>
      <c r="C59" s="62">
        <v>2080</v>
      </c>
      <c r="D59" s="62" t="s">
        <v>138</v>
      </c>
      <c r="E59" s="65">
        <v>39.07</v>
      </c>
      <c r="F59" s="64">
        <f>(E59*B59)*52</f>
        <v>81265.599999999991</v>
      </c>
      <c r="G59" s="27"/>
    </row>
    <row r="60" spans="1:7" x14ac:dyDescent="0.25">
      <c r="A60" s="71" t="s">
        <v>130</v>
      </c>
      <c r="B60" s="62">
        <v>40</v>
      </c>
      <c r="C60" s="62">
        <v>2080</v>
      </c>
      <c r="D60" s="62" t="s">
        <v>135</v>
      </c>
      <c r="E60" s="65">
        <v>42.22</v>
      </c>
      <c r="F60" s="64">
        <f>(E60*B60)*52</f>
        <v>87817.599999999991</v>
      </c>
      <c r="G60" s="27"/>
    </row>
    <row r="61" spans="1:7" x14ac:dyDescent="0.25">
      <c r="A61" s="71" t="s">
        <v>130</v>
      </c>
      <c r="B61" s="62">
        <v>40</v>
      </c>
      <c r="C61" s="62">
        <v>2080</v>
      </c>
      <c r="D61" s="62" t="s">
        <v>136</v>
      </c>
      <c r="E61" s="65">
        <v>31.7</v>
      </c>
      <c r="F61" s="64">
        <f>(E61*B61)*52</f>
        <v>65936</v>
      </c>
      <c r="G61" s="27"/>
    </row>
    <row r="62" spans="1:7" x14ac:dyDescent="0.25">
      <c r="A62" s="71"/>
      <c r="B62" s="62"/>
      <c r="C62" s="62"/>
      <c r="D62" s="62"/>
      <c r="E62" s="65"/>
      <c r="F62" s="64"/>
      <c r="G62" s="27"/>
    </row>
    <row r="63" spans="1:7" x14ac:dyDescent="0.25">
      <c r="A63" s="71" t="s">
        <v>148</v>
      </c>
      <c r="B63" s="62"/>
      <c r="C63" s="62"/>
      <c r="D63" s="62"/>
      <c r="E63" s="65"/>
      <c r="F63" s="64"/>
      <c r="G63" s="27"/>
    </row>
    <row r="64" spans="1:7" x14ac:dyDescent="0.25">
      <c r="A64" s="71" t="s">
        <v>148</v>
      </c>
      <c r="B64" s="62"/>
      <c r="C64" s="62"/>
      <c r="D64" s="62"/>
      <c r="E64" s="65"/>
      <c r="F64" s="64"/>
      <c r="G64" s="27"/>
    </row>
    <row r="65" spans="1:7" x14ac:dyDescent="0.25">
      <c r="A65" s="71" t="s">
        <v>148</v>
      </c>
      <c r="B65" s="62"/>
      <c r="C65" s="62"/>
      <c r="D65" s="62"/>
      <c r="E65" s="65"/>
      <c r="F65" s="64"/>
      <c r="G65" s="27"/>
    </row>
    <row r="66" spans="1:7" ht="18.75" thickBot="1" x14ac:dyDescent="0.3">
      <c r="A66" s="72"/>
      <c r="B66" s="73"/>
      <c r="C66" s="73"/>
      <c r="D66" s="74"/>
      <c r="E66" s="74"/>
      <c r="F66" s="74">
        <f>SUM(F54:F65)</f>
        <v>266895.19999999995</v>
      </c>
      <c r="G66" s="30"/>
    </row>
    <row r="67" spans="1:7" ht="19.5" thickTop="1" x14ac:dyDescent="0.3">
      <c r="G67" s="43"/>
    </row>
  </sheetData>
  <pageMargins left="0.7" right="0.7" top="0.75" bottom="0.75" header="0.3" footer="0.3"/>
  <pageSetup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BB6B-6595-41E0-A0E9-7A875E392842}">
  <dimension ref="A1:I162"/>
  <sheetViews>
    <sheetView tabSelected="1" view="pageBreakPreview" zoomScale="60" zoomScaleNormal="100" workbookViewId="0">
      <selection activeCell="I29" sqref="I29"/>
    </sheetView>
  </sheetViews>
  <sheetFormatPr defaultColWidth="9.140625" defaultRowHeight="15.75" x14ac:dyDescent="0.25"/>
  <cols>
    <col min="1" max="1" width="15.85546875" style="26" customWidth="1"/>
    <col min="2" max="2" width="16.140625" style="26" customWidth="1"/>
    <col min="3" max="3" width="14.5703125" style="26" customWidth="1"/>
    <col min="4" max="4" width="13.42578125" style="26" customWidth="1"/>
    <col min="5" max="5" width="15" style="26" customWidth="1"/>
    <col min="6" max="16384" width="9.140625" style="26"/>
  </cols>
  <sheetData>
    <row r="1" spans="1:9" x14ac:dyDescent="0.25">
      <c r="A1" s="31" t="s">
        <v>126</v>
      </c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ht="23.25" x14ac:dyDescent="0.35">
      <c r="A3" s="33" t="s">
        <v>127</v>
      </c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2"/>
      <c r="B4" s="34" t="s">
        <v>128</v>
      </c>
      <c r="C4" s="35" t="s">
        <v>106</v>
      </c>
      <c r="D4" s="35" t="s">
        <v>129</v>
      </c>
      <c r="E4" s="35" t="s">
        <v>130</v>
      </c>
      <c r="G4" s="32"/>
      <c r="H4" s="32"/>
      <c r="I4" s="32"/>
    </row>
    <row r="5" spans="1:9" x14ac:dyDescent="0.25">
      <c r="A5" s="32"/>
      <c r="B5" s="34" t="s">
        <v>131</v>
      </c>
      <c r="C5" s="37"/>
      <c r="D5" s="37"/>
      <c r="E5" s="38">
        <v>20</v>
      </c>
      <c r="G5" s="32"/>
      <c r="H5" s="32"/>
      <c r="I5" s="32"/>
    </row>
    <row r="6" spans="1:9" x14ac:dyDescent="0.25">
      <c r="A6" s="32"/>
      <c r="B6" s="34" t="s">
        <v>132</v>
      </c>
      <c r="C6" s="37"/>
      <c r="D6" s="37"/>
      <c r="E6" s="38">
        <v>21</v>
      </c>
      <c r="G6" s="32"/>
      <c r="H6" s="32"/>
      <c r="I6" s="32"/>
    </row>
    <row r="7" spans="1:9" x14ac:dyDescent="0.25">
      <c r="A7" s="32"/>
      <c r="B7" s="34" t="s">
        <v>107</v>
      </c>
      <c r="C7" s="38">
        <v>25.26</v>
      </c>
      <c r="D7" s="38">
        <v>24.06</v>
      </c>
      <c r="E7" s="38">
        <v>22.91</v>
      </c>
      <c r="G7" s="32"/>
      <c r="H7" s="32"/>
      <c r="I7" s="32"/>
    </row>
    <row r="8" spans="1:9" x14ac:dyDescent="0.25">
      <c r="A8" s="32"/>
      <c r="B8" s="34" t="s">
        <v>108</v>
      </c>
      <c r="C8" s="38">
        <v>25.77</v>
      </c>
      <c r="D8" s="38">
        <v>24.54</v>
      </c>
      <c r="E8" s="38">
        <v>23.37</v>
      </c>
      <c r="G8" s="32"/>
      <c r="H8" s="32"/>
      <c r="I8" s="32"/>
    </row>
    <row r="9" spans="1:9" x14ac:dyDescent="0.25">
      <c r="A9" s="32"/>
      <c r="B9" s="34" t="s">
        <v>133</v>
      </c>
      <c r="C9" s="38">
        <v>26.28</v>
      </c>
      <c r="D9" s="38">
        <v>25.03</v>
      </c>
      <c r="E9" s="38">
        <v>23.84</v>
      </c>
      <c r="G9" s="32"/>
      <c r="H9" s="32"/>
      <c r="I9" s="32"/>
    </row>
    <row r="10" spans="1:9" x14ac:dyDescent="0.25">
      <c r="A10" s="32"/>
      <c r="B10" s="34" t="s">
        <v>109</v>
      </c>
      <c r="C10" s="38">
        <v>26.81</v>
      </c>
      <c r="D10" s="38">
        <v>25.54</v>
      </c>
      <c r="E10" s="38">
        <v>24.32</v>
      </c>
      <c r="G10" s="32"/>
      <c r="H10" s="32"/>
      <c r="I10" s="32"/>
    </row>
    <row r="11" spans="1:9" x14ac:dyDescent="0.25">
      <c r="A11" s="32"/>
      <c r="B11" s="34" t="s">
        <v>110</v>
      </c>
      <c r="C11" s="38">
        <v>27.34</v>
      </c>
      <c r="D11" s="38">
        <v>26.04</v>
      </c>
      <c r="E11" s="38">
        <v>24.8</v>
      </c>
      <c r="G11" s="32"/>
      <c r="H11" s="32"/>
      <c r="I11" s="32"/>
    </row>
    <row r="12" spans="1:9" x14ac:dyDescent="0.25">
      <c r="A12" s="32"/>
      <c r="B12" s="34" t="s">
        <v>111</v>
      </c>
      <c r="C12" s="38">
        <v>27.89</v>
      </c>
      <c r="D12" s="38">
        <v>26.57</v>
      </c>
      <c r="E12" s="38">
        <v>25.3</v>
      </c>
      <c r="G12" s="32"/>
      <c r="H12" s="32"/>
      <c r="I12" s="32"/>
    </row>
    <row r="13" spans="1:9" x14ac:dyDescent="0.25">
      <c r="A13" s="32"/>
      <c r="B13" s="34" t="s">
        <v>112</v>
      </c>
      <c r="C13" s="38">
        <v>28.46</v>
      </c>
      <c r="D13" s="38">
        <v>27.1</v>
      </c>
      <c r="E13" s="38">
        <v>25.81</v>
      </c>
      <c r="G13" s="32"/>
      <c r="H13" s="32"/>
      <c r="I13" s="32"/>
    </row>
    <row r="14" spans="1:9" x14ac:dyDescent="0.25">
      <c r="A14" s="32"/>
      <c r="B14" s="34" t="s">
        <v>113</v>
      </c>
      <c r="C14" s="38">
        <v>29.02</v>
      </c>
      <c r="D14" s="38">
        <v>27.64</v>
      </c>
      <c r="E14" s="38">
        <v>26.32</v>
      </c>
      <c r="G14" s="32"/>
      <c r="H14" s="32"/>
      <c r="I14" s="32"/>
    </row>
    <row r="15" spans="1:9" x14ac:dyDescent="0.25">
      <c r="A15" s="32"/>
      <c r="B15" s="34" t="s">
        <v>114</v>
      </c>
      <c r="C15" s="38">
        <v>29.6</v>
      </c>
      <c r="D15" s="38">
        <v>28.19</v>
      </c>
      <c r="E15" s="38">
        <v>26.85</v>
      </c>
      <c r="G15" s="32"/>
      <c r="H15" s="32"/>
      <c r="I15" s="32"/>
    </row>
    <row r="16" spans="1:9" x14ac:dyDescent="0.25">
      <c r="A16" s="32"/>
      <c r="B16" s="34" t="s">
        <v>115</v>
      </c>
      <c r="C16" s="38">
        <v>30.19</v>
      </c>
      <c r="D16" s="38">
        <v>28.75</v>
      </c>
      <c r="E16" s="38">
        <v>27.38</v>
      </c>
      <c r="G16" s="32"/>
      <c r="H16" s="32"/>
      <c r="I16" s="32"/>
    </row>
    <row r="17" spans="1:9" x14ac:dyDescent="0.25">
      <c r="A17" s="32"/>
      <c r="B17" s="34" t="s">
        <v>116</v>
      </c>
      <c r="C17" s="38">
        <v>30.79</v>
      </c>
      <c r="D17" s="38">
        <v>29.33</v>
      </c>
      <c r="E17" s="38">
        <v>27.93</v>
      </c>
      <c r="G17" s="32"/>
      <c r="H17" s="32"/>
      <c r="I17" s="32"/>
    </row>
    <row r="18" spans="1:9" x14ac:dyDescent="0.25">
      <c r="A18" s="32"/>
      <c r="B18" s="34" t="s">
        <v>117</v>
      </c>
      <c r="C18" s="38">
        <v>31.41</v>
      </c>
      <c r="D18" s="38">
        <v>29.91</v>
      </c>
      <c r="E18" s="38">
        <v>28.49</v>
      </c>
      <c r="G18" s="32"/>
      <c r="H18" s="32"/>
      <c r="I18" s="32"/>
    </row>
    <row r="19" spans="1:9" x14ac:dyDescent="0.25">
      <c r="A19" s="32"/>
      <c r="B19" s="34" t="s">
        <v>118</v>
      </c>
      <c r="C19" s="38">
        <v>32.04</v>
      </c>
      <c r="D19" s="38">
        <v>30.51</v>
      </c>
      <c r="E19" s="38">
        <v>29.06</v>
      </c>
      <c r="G19" s="32"/>
      <c r="H19" s="32"/>
      <c r="I19" s="32"/>
    </row>
    <row r="20" spans="1:9" x14ac:dyDescent="0.25">
      <c r="A20" s="32"/>
      <c r="B20" s="34" t="s">
        <v>119</v>
      </c>
      <c r="C20" s="38">
        <v>32.68</v>
      </c>
      <c r="D20" s="38">
        <v>31.12</v>
      </c>
      <c r="E20" s="38">
        <v>29.64</v>
      </c>
      <c r="G20" s="32"/>
      <c r="H20" s="32"/>
      <c r="I20" s="32"/>
    </row>
    <row r="21" spans="1:9" x14ac:dyDescent="0.25">
      <c r="A21" s="32"/>
      <c r="B21" s="34" t="s">
        <v>120</v>
      </c>
      <c r="C21" s="38">
        <v>33.340000000000003</v>
      </c>
      <c r="D21" s="38">
        <v>31.75</v>
      </c>
      <c r="E21" s="38">
        <v>30.24</v>
      </c>
      <c r="G21" s="32"/>
      <c r="H21" s="32"/>
      <c r="I21" s="32"/>
    </row>
    <row r="22" spans="1:9" x14ac:dyDescent="0.25">
      <c r="A22" s="32"/>
      <c r="B22" s="34" t="s">
        <v>121</v>
      </c>
      <c r="C22" s="38">
        <v>34</v>
      </c>
      <c r="D22" s="38">
        <v>32.380000000000003</v>
      </c>
      <c r="E22" s="38">
        <v>30.84</v>
      </c>
      <c r="G22" s="32"/>
      <c r="H22" s="32"/>
      <c r="I22" s="32"/>
    </row>
    <row r="23" spans="1:9" x14ac:dyDescent="0.25">
      <c r="A23" s="32"/>
      <c r="B23" s="34" t="s">
        <v>122</v>
      </c>
      <c r="C23" s="38">
        <v>34.68</v>
      </c>
      <c r="D23" s="38">
        <v>33.03</v>
      </c>
      <c r="E23" s="38">
        <v>31.46</v>
      </c>
      <c r="G23" s="32"/>
      <c r="H23" s="32"/>
      <c r="I23" s="32"/>
    </row>
    <row r="24" spans="1:9" x14ac:dyDescent="0.25">
      <c r="A24" s="32"/>
      <c r="B24" s="34" t="s">
        <v>123</v>
      </c>
      <c r="C24" s="38">
        <v>35.380000000000003</v>
      </c>
      <c r="D24" s="38">
        <v>33.69</v>
      </c>
      <c r="E24" s="38">
        <v>32.090000000000003</v>
      </c>
      <c r="G24" s="32"/>
      <c r="H24" s="32"/>
      <c r="I24" s="32"/>
    </row>
    <row r="25" spans="1:9" x14ac:dyDescent="0.25">
      <c r="A25" s="32"/>
      <c r="B25" s="34" t="s">
        <v>124</v>
      </c>
      <c r="C25" s="38">
        <v>36.08</v>
      </c>
      <c r="D25" s="38">
        <v>34.369999999999997</v>
      </c>
      <c r="E25" s="38">
        <v>32.729999999999997</v>
      </c>
      <c r="G25" s="32"/>
      <c r="H25" s="32"/>
      <c r="I25" s="32"/>
    </row>
    <row r="26" spans="1:9" x14ac:dyDescent="0.25">
      <c r="A26" s="32"/>
      <c r="B26" s="34" t="s">
        <v>125</v>
      </c>
      <c r="C26" s="38">
        <v>36.799999999999997</v>
      </c>
      <c r="D26" s="38">
        <v>35.049999999999997</v>
      </c>
      <c r="E26" s="38">
        <v>33.380000000000003</v>
      </c>
      <c r="G26" s="32"/>
      <c r="H26" s="32"/>
      <c r="I26" s="32"/>
    </row>
    <row r="27" spans="1:9" x14ac:dyDescent="0.25">
      <c r="A27" s="32"/>
      <c r="B27" s="32"/>
      <c r="C27" s="40"/>
      <c r="D27" s="32"/>
      <c r="E27" s="40"/>
      <c r="F27" s="32"/>
      <c r="G27" s="32"/>
      <c r="H27" s="32"/>
      <c r="I27" s="32"/>
    </row>
    <row r="28" spans="1:9" x14ac:dyDescent="0.25">
      <c r="A28" s="31"/>
      <c r="B28" s="31"/>
      <c r="C28" s="31"/>
      <c r="D28" s="32"/>
      <c r="E28" s="41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ht="23.25" x14ac:dyDescent="0.35">
      <c r="A30" s="33" t="s">
        <v>164</v>
      </c>
      <c r="B30" s="32"/>
      <c r="C30" s="32"/>
      <c r="D30" s="32"/>
      <c r="E30" s="32"/>
      <c r="F30" s="32"/>
      <c r="G30" s="32"/>
      <c r="H30" s="32"/>
      <c r="I30" s="32"/>
    </row>
    <row r="31" spans="1:9" x14ac:dyDescent="0.25">
      <c r="A31" s="32"/>
      <c r="B31" s="34" t="s">
        <v>128</v>
      </c>
      <c r="C31" s="35" t="s">
        <v>106</v>
      </c>
      <c r="D31" s="35" t="s">
        <v>129</v>
      </c>
      <c r="E31" s="35" t="s">
        <v>130</v>
      </c>
      <c r="G31" s="32"/>
      <c r="H31" s="32"/>
      <c r="I31" s="32"/>
    </row>
    <row r="32" spans="1:9" x14ac:dyDescent="0.25">
      <c r="A32" s="32"/>
      <c r="B32" s="34" t="s">
        <v>131</v>
      </c>
      <c r="C32" s="37"/>
      <c r="D32" s="37"/>
      <c r="E32" s="38">
        <v>21.15</v>
      </c>
      <c r="G32" s="32"/>
      <c r="H32" s="32"/>
      <c r="I32" s="32"/>
    </row>
    <row r="33" spans="1:9" x14ac:dyDescent="0.25">
      <c r="A33" s="32"/>
      <c r="B33" s="34" t="s">
        <v>132</v>
      </c>
      <c r="C33" s="37"/>
      <c r="D33" s="37"/>
      <c r="E33" s="38">
        <v>22.21</v>
      </c>
      <c r="G33" s="32"/>
      <c r="H33" s="32"/>
      <c r="I33" s="32"/>
    </row>
    <row r="34" spans="1:9" x14ac:dyDescent="0.25">
      <c r="A34" s="32"/>
      <c r="B34" s="34" t="s">
        <v>107</v>
      </c>
      <c r="C34" s="38">
        <v>26.71</v>
      </c>
      <c r="D34" s="38">
        <v>25.44</v>
      </c>
      <c r="E34" s="38">
        <v>24.23</v>
      </c>
      <c r="G34" s="32"/>
      <c r="H34" s="32"/>
      <c r="I34" s="32"/>
    </row>
    <row r="35" spans="1:9" x14ac:dyDescent="0.25">
      <c r="A35" s="32"/>
      <c r="B35" s="34" t="s">
        <v>108</v>
      </c>
      <c r="C35" s="38">
        <v>27.25</v>
      </c>
      <c r="D35" s="38">
        <v>25.95</v>
      </c>
      <c r="E35" s="38">
        <v>24.71</v>
      </c>
      <c r="G35" s="32"/>
      <c r="H35" s="32"/>
      <c r="I35" s="32"/>
    </row>
    <row r="36" spans="1:9" x14ac:dyDescent="0.25">
      <c r="A36" s="32"/>
      <c r="B36" s="34" t="s">
        <v>133</v>
      </c>
      <c r="C36" s="38">
        <v>27.79</v>
      </c>
      <c r="D36" s="38">
        <v>26.47</v>
      </c>
      <c r="E36" s="38">
        <v>25.21</v>
      </c>
      <c r="G36" s="32"/>
      <c r="H36" s="32"/>
      <c r="I36" s="32"/>
    </row>
    <row r="37" spans="1:9" x14ac:dyDescent="0.25">
      <c r="A37" s="32"/>
      <c r="B37" s="34" t="s">
        <v>109</v>
      </c>
      <c r="C37" s="38">
        <v>28.35</v>
      </c>
      <c r="D37" s="38">
        <v>27.01</v>
      </c>
      <c r="E37" s="38">
        <v>25.72</v>
      </c>
      <c r="G37" s="32"/>
      <c r="H37" s="32"/>
      <c r="I37" s="32"/>
    </row>
    <row r="38" spans="1:9" x14ac:dyDescent="0.25">
      <c r="A38" s="32"/>
      <c r="B38" s="34" t="s">
        <v>110</v>
      </c>
      <c r="C38" s="38">
        <v>28.91</v>
      </c>
      <c r="D38" s="38">
        <v>27.54</v>
      </c>
      <c r="E38" s="38">
        <v>26.23</v>
      </c>
      <c r="G38" s="32"/>
      <c r="H38" s="32"/>
      <c r="I38" s="32"/>
    </row>
    <row r="39" spans="1:9" x14ac:dyDescent="0.25">
      <c r="A39" s="32"/>
      <c r="B39" s="34" t="s">
        <v>111</v>
      </c>
      <c r="C39" s="38">
        <v>29.49</v>
      </c>
      <c r="D39" s="38">
        <v>28.1</v>
      </c>
      <c r="E39" s="38">
        <v>26.75</v>
      </c>
      <c r="G39" s="32"/>
      <c r="H39" s="32"/>
      <c r="I39" s="32"/>
    </row>
    <row r="40" spans="1:9" x14ac:dyDescent="0.25">
      <c r="A40" s="32"/>
      <c r="B40" s="34" t="s">
        <v>112</v>
      </c>
      <c r="C40" s="38">
        <v>30.1</v>
      </c>
      <c r="D40" s="38">
        <v>28.66</v>
      </c>
      <c r="E40" s="38">
        <v>27.29</v>
      </c>
      <c r="G40" s="32"/>
      <c r="H40" s="32"/>
      <c r="I40" s="32"/>
    </row>
    <row r="41" spans="1:9" x14ac:dyDescent="0.25">
      <c r="A41" s="32"/>
      <c r="B41" s="34" t="s">
        <v>113</v>
      </c>
      <c r="C41" s="38">
        <v>30.69</v>
      </c>
      <c r="D41" s="38">
        <v>29.23</v>
      </c>
      <c r="E41" s="38">
        <v>27.83</v>
      </c>
      <c r="G41" s="32"/>
      <c r="H41" s="32"/>
      <c r="I41" s="32"/>
    </row>
    <row r="42" spans="1:9" x14ac:dyDescent="0.25">
      <c r="A42" s="32"/>
      <c r="B42" s="34" t="s">
        <v>114</v>
      </c>
      <c r="C42" s="38">
        <v>31.3</v>
      </c>
      <c r="D42" s="38">
        <v>29.81</v>
      </c>
      <c r="E42" s="38">
        <v>28.39</v>
      </c>
      <c r="G42" s="32"/>
      <c r="H42" s="32"/>
      <c r="I42" s="32"/>
    </row>
    <row r="43" spans="1:9" x14ac:dyDescent="0.25">
      <c r="A43" s="32"/>
      <c r="B43" s="34" t="s">
        <v>115</v>
      </c>
      <c r="C43" s="38">
        <v>31.93</v>
      </c>
      <c r="D43" s="38">
        <v>30.4</v>
      </c>
      <c r="E43" s="38">
        <v>28.95</v>
      </c>
      <c r="G43" s="32"/>
      <c r="H43" s="32"/>
      <c r="I43" s="32"/>
    </row>
    <row r="44" spans="1:9" x14ac:dyDescent="0.25">
      <c r="A44" s="32"/>
      <c r="B44" s="34" t="s">
        <v>116</v>
      </c>
      <c r="C44" s="38">
        <v>32.56</v>
      </c>
      <c r="D44" s="38">
        <v>31.02</v>
      </c>
      <c r="E44" s="38">
        <v>29.54</v>
      </c>
      <c r="G44" s="32"/>
      <c r="H44" s="32"/>
      <c r="I44" s="32"/>
    </row>
    <row r="45" spans="1:9" x14ac:dyDescent="0.25">
      <c r="A45" s="32"/>
      <c r="B45" s="34" t="s">
        <v>117</v>
      </c>
      <c r="C45" s="38">
        <v>33.22</v>
      </c>
      <c r="D45" s="38">
        <v>31.63</v>
      </c>
      <c r="E45" s="38">
        <v>30.13</v>
      </c>
      <c r="G45" s="32"/>
      <c r="H45" s="32"/>
      <c r="I45" s="32"/>
    </row>
    <row r="46" spans="1:9" x14ac:dyDescent="0.25">
      <c r="A46" s="32"/>
      <c r="B46" s="34" t="s">
        <v>118</v>
      </c>
      <c r="C46" s="38">
        <v>33.880000000000003</v>
      </c>
      <c r="D46" s="38">
        <v>32.26</v>
      </c>
      <c r="E46" s="38">
        <v>30.73</v>
      </c>
      <c r="G46" s="32"/>
      <c r="H46" s="32"/>
      <c r="I46" s="32"/>
    </row>
    <row r="47" spans="1:9" x14ac:dyDescent="0.25">
      <c r="A47" s="32"/>
      <c r="B47" s="34" t="s">
        <v>119</v>
      </c>
      <c r="C47" s="38">
        <v>34.56</v>
      </c>
      <c r="D47" s="38">
        <v>32.909999999999997</v>
      </c>
      <c r="E47" s="38">
        <v>31.34</v>
      </c>
      <c r="G47" s="32"/>
      <c r="H47" s="32"/>
      <c r="I47" s="32"/>
    </row>
    <row r="48" spans="1:9" x14ac:dyDescent="0.25">
      <c r="A48" s="32"/>
      <c r="B48" s="34" t="s">
        <v>120</v>
      </c>
      <c r="C48" s="38">
        <v>35.26</v>
      </c>
      <c r="D48" s="38">
        <v>33.58</v>
      </c>
      <c r="E48" s="38">
        <v>31.98</v>
      </c>
      <c r="G48" s="32"/>
      <c r="H48" s="32"/>
      <c r="I48" s="32"/>
    </row>
    <row r="49" spans="1:9" x14ac:dyDescent="0.25">
      <c r="A49" s="32"/>
      <c r="B49" s="34" t="s">
        <v>121</v>
      </c>
      <c r="C49" s="38">
        <v>35.96</v>
      </c>
      <c r="D49" s="38">
        <v>34.24</v>
      </c>
      <c r="E49" s="38">
        <v>32.61</v>
      </c>
      <c r="G49" s="32"/>
      <c r="H49" s="32"/>
      <c r="I49" s="32"/>
    </row>
    <row r="50" spans="1:9" x14ac:dyDescent="0.25">
      <c r="A50" s="32"/>
      <c r="B50" s="34" t="s">
        <v>122</v>
      </c>
      <c r="C50" s="38">
        <v>36.67</v>
      </c>
      <c r="D50" s="38">
        <v>34.93</v>
      </c>
      <c r="E50" s="38">
        <v>33.270000000000003</v>
      </c>
      <c r="G50" s="32"/>
      <c r="H50" s="32"/>
      <c r="I50" s="32"/>
    </row>
    <row r="51" spans="1:9" x14ac:dyDescent="0.25">
      <c r="A51" s="32"/>
      <c r="B51" s="34" t="s">
        <v>123</v>
      </c>
      <c r="C51" s="38">
        <v>37.409999999999997</v>
      </c>
      <c r="D51" s="38">
        <v>35.630000000000003</v>
      </c>
      <c r="E51" s="38">
        <v>33.94</v>
      </c>
      <c r="G51" s="32"/>
      <c r="H51" s="32"/>
      <c r="I51" s="32"/>
    </row>
    <row r="52" spans="1:9" x14ac:dyDescent="0.25">
      <c r="A52" s="32"/>
      <c r="B52" s="34" t="s">
        <v>124</v>
      </c>
      <c r="C52" s="38">
        <v>38.15</v>
      </c>
      <c r="D52" s="38">
        <v>36.35</v>
      </c>
      <c r="E52" s="38">
        <v>34.61</v>
      </c>
      <c r="G52" s="32"/>
      <c r="H52" s="32"/>
      <c r="I52" s="32"/>
    </row>
    <row r="53" spans="1:9" x14ac:dyDescent="0.25">
      <c r="A53" s="32"/>
      <c r="B53" s="34" t="s">
        <v>125</v>
      </c>
      <c r="C53" s="38">
        <v>38.92</v>
      </c>
      <c r="D53" s="38">
        <v>37.07</v>
      </c>
      <c r="E53" s="38">
        <v>35.299999999999997</v>
      </c>
      <c r="G53" s="32"/>
      <c r="H53" s="32"/>
      <c r="I53" s="32"/>
    </row>
    <row r="54" spans="1:9" x14ac:dyDescent="0.25">
      <c r="A54" s="32"/>
      <c r="B54" s="32"/>
      <c r="C54" s="32"/>
      <c r="D54" s="32"/>
      <c r="E54" s="32"/>
      <c r="F54" s="32"/>
      <c r="G54" s="32"/>
      <c r="H54" s="32"/>
      <c r="I54" s="32"/>
    </row>
    <row r="55" spans="1:9" x14ac:dyDescent="0.25">
      <c r="A55" s="31"/>
      <c r="B55" s="31"/>
      <c r="C55" s="31"/>
      <c r="D55" s="32"/>
      <c r="E55" s="41"/>
      <c r="F55" s="31"/>
      <c r="G55" s="32"/>
      <c r="H55" s="32"/>
      <c r="I55" s="32"/>
    </row>
    <row r="56" spans="1:9" ht="23.25" x14ac:dyDescent="0.35">
      <c r="A56" s="33" t="s">
        <v>165</v>
      </c>
      <c r="B56" s="32"/>
      <c r="C56" s="32"/>
      <c r="D56" s="32"/>
      <c r="E56" s="32"/>
      <c r="F56" s="32"/>
      <c r="G56" s="32"/>
      <c r="H56" s="32"/>
      <c r="I56" s="32"/>
    </row>
    <row r="57" spans="1:9" x14ac:dyDescent="0.25">
      <c r="A57" s="32"/>
      <c r="B57" s="32"/>
      <c r="C57" s="32"/>
      <c r="D57" s="32"/>
      <c r="E57" s="32"/>
      <c r="F57" s="32"/>
      <c r="G57" s="32"/>
      <c r="H57" s="32"/>
      <c r="I57" s="32"/>
    </row>
    <row r="58" spans="1:9" x14ac:dyDescent="0.25">
      <c r="A58" s="32"/>
      <c r="F58" s="32"/>
      <c r="G58" s="32"/>
      <c r="H58" s="32"/>
      <c r="I58" s="32"/>
    </row>
    <row r="59" spans="1:9" x14ac:dyDescent="0.25">
      <c r="A59" s="32"/>
      <c r="B59" s="34" t="s">
        <v>128</v>
      </c>
      <c r="C59" s="35" t="s">
        <v>106</v>
      </c>
      <c r="D59" s="35" t="s">
        <v>129</v>
      </c>
      <c r="E59" s="35" t="s">
        <v>130</v>
      </c>
      <c r="F59" s="32"/>
      <c r="G59" s="32"/>
      <c r="H59" s="32"/>
      <c r="I59" s="32"/>
    </row>
    <row r="60" spans="1:9" x14ac:dyDescent="0.25">
      <c r="A60" s="32"/>
      <c r="B60" s="34" t="s">
        <v>131</v>
      </c>
      <c r="C60" s="37"/>
      <c r="D60" s="37"/>
      <c r="E60" s="38">
        <v>21.573</v>
      </c>
      <c r="F60" s="32"/>
      <c r="G60" s="32"/>
      <c r="H60" s="32"/>
      <c r="I60" s="32"/>
    </row>
    <row r="61" spans="1:9" x14ac:dyDescent="0.25">
      <c r="A61" s="32"/>
      <c r="B61" s="34" t="s">
        <v>132</v>
      </c>
      <c r="C61" s="37"/>
      <c r="D61" s="37"/>
      <c r="E61" s="38">
        <v>22.654200000000003</v>
      </c>
      <c r="F61" s="32"/>
      <c r="G61" s="32"/>
      <c r="H61" s="32"/>
      <c r="I61" s="32"/>
    </row>
    <row r="62" spans="1:9" x14ac:dyDescent="0.25">
      <c r="A62" s="32"/>
      <c r="B62" s="34" t="s">
        <v>107</v>
      </c>
      <c r="C62" s="38">
        <v>27.244200000000003</v>
      </c>
      <c r="D62" s="38">
        <v>25.948800000000002</v>
      </c>
      <c r="E62" s="38">
        <v>24.714600000000001</v>
      </c>
      <c r="F62" s="32"/>
      <c r="G62" s="32"/>
      <c r="H62" s="32"/>
      <c r="I62" s="32"/>
    </row>
    <row r="63" spans="1:9" x14ac:dyDescent="0.25">
      <c r="A63" s="32"/>
      <c r="B63" s="34" t="s">
        <v>108</v>
      </c>
      <c r="C63" s="38">
        <v>27.795000000000002</v>
      </c>
      <c r="D63" s="38">
        <v>26.469000000000001</v>
      </c>
      <c r="E63" s="38">
        <v>25.2042</v>
      </c>
      <c r="F63" s="32"/>
      <c r="G63" s="32"/>
      <c r="H63" s="32"/>
      <c r="I63" s="32"/>
    </row>
    <row r="64" spans="1:9" x14ac:dyDescent="0.25">
      <c r="A64" s="32"/>
      <c r="B64" s="34" t="s">
        <v>133</v>
      </c>
      <c r="C64" s="38">
        <v>28.345800000000001</v>
      </c>
      <c r="D64" s="38">
        <v>26.999399999999998</v>
      </c>
      <c r="E64" s="38">
        <v>25.714200000000002</v>
      </c>
      <c r="F64" s="32"/>
      <c r="G64" s="32"/>
      <c r="H64" s="32"/>
      <c r="I64" s="32"/>
    </row>
    <row r="65" spans="1:9" x14ac:dyDescent="0.25">
      <c r="A65" s="32"/>
      <c r="B65" s="34" t="s">
        <v>109</v>
      </c>
      <c r="C65" s="38">
        <v>28.917000000000002</v>
      </c>
      <c r="D65" s="38">
        <v>27.550200000000004</v>
      </c>
      <c r="E65" s="38">
        <v>26.234400000000001</v>
      </c>
      <c r="F65" s="32"/>
      <c r="G65" s="32"/>
      <c r="H65" s="32"/>
      <c r="I65" s="32"/>
    </row>
    <row r="66" spans="1:9" x14ac:dyDescent="0.25">
      <c r="A66" s="32"/>
      <c r="B66" s="34" t="s">
        <v>110</v>
      </c>
      <c r="C66" s="38">
        <v>29.488199999999999</v>
      </c>
      <c r="D66" s="38">
        <v>28.090799999999998</v>
      </c>
      <c r="E66" s="38">
        <v>26.7546</v>
      </c>
      <c r="F66" s="32"/>
      <c r="G66" s="32"/>
      <c r="H66" s="32"/>
      <c r="I66" s="32"/>
    </row>
    <row r="67" spans="1:9" x14ac:dyDescent="0.25">
      <c r="A67" s="32"/>
      <c r="B67" s="34" t="s">
        <v>111</v>
      </c>
      <c r="C67" s="38">
        <v>30.079799999999999</v>
      </c>
      <c r="D67" s="38">
        <v>28.662000000000003</v>
      </c>
      <c r="E67" s="38">
        <v>27.285</v>
      </c>
      <c r="F67" s="32"/>
      <c r="G67" s="32"/>
      <c r="H67" s="32"/>
      <c r="I67" s="32"/>
    </row>
    <row r="68" spans="1:9" x14ac:dyDescent="0.25">
      <c r="A68" s="32"/>
      <c r="B68" s="34" t="s">
        <v>112</v>
      </c>
      <c r="C68" s="38">
        <v>30.702000000000002</v>
      </c>
      <c r="D68" s="38">
        <v>29.2332</v>
      </c>
      <c r="E68" s="38">
        <v>27.835799999999999</v>
      </c>
      <c r="F68" s="32"/>
      <c r="G68" s="32"/>
      <c r="H68" s="32"/>
      <c r="I68" s="32"/>
    </row>
    <row r="69" spans="1:9" x14ac:dyDescent="0.25">
      <c r="A69" s="32"/>
      <c r="B69" s="34" t="s">
        <v>113</v>
      </c>
      <c r="C69" s="38">
        <v>31.303800000000003</v>
      </c>
      <c r="D69" s="38">
        <v>29.814600000000002</v>
      </c>
      <c r="E69" s="38">
        <v>28.386599999999998</v>
      </c>
      <c r="F69" s="32"/>
      <c r="G69" s="32"/>
      <c r="H69" s="32"/>
      <c r="I69" s="32"/>
    </row>
    <row r="70" spans="1:9" x14ac:dyDescent="0.25">
      <c r="A70" s="32"/>
      <c r="B70" s="34" t="s">
        <v>114</v>
      </c>
      <c r="C70" s="38">
        <v>31.926000000000002</v>
      </c>
      <c r="D70" s="38">
        <v>30.406199999999998</v>
      </c>
      <c r="E70" s="38">
        <v>28.957800000000002</v>
      </c>
      <c r="F70" s="32"/>
      <c r="G70" s="32"/>
      <c r="H70" s="32"/>
      <c r="I70" s="32"/>
    </row>
    <row r="71" spans="1:9" x14ac:dyDescent="0.25">
      <c r="A71" s="32"/>
      <c r="B71" s="34" t="s">
        <v>115</v>
      </c>
      <c r="C71" s="38">
        <v>32.568600000000004</v>
      </c>
      <c r="D71" s="38">
        <v>31.007999999999999</v>
      </c>
      <c r="E71" s="38">
        <v>29.529</v>
      </c>
      <c r="F71" s="32"/>
      <c r="G71" s="32"/>
      <c r="H71" s="32"/>
      <c r="I71" s="32"/>
    </row>
    <row r="72" spans="1:9" x14ac:dyDescent="0.25">
      <c r="A72" s="32"/>
      <c r="B72" s="34" t="s">
        <v>116</v>
      </c>
      <c r="C72" s="38">
        <v>33.211200000000005</v>
      </c>
      <c r="D72" s="38">
        <v>31.6404</v>
      </c>
      <c r="E72" s="38">
        <v>30.130800000000001</v>
      </c>
      <c r="F72" s="32"/>
      <c r="G72" s="32"/>
      <c r="H72" s="32"/>
      <c r="I72" s="32"/>
    </row>
    <row r="73" spans="1:9" x14ac:dyDescent="0.25">
      <c r="A73" s="32"/>
      <c r="B73" s="34" t="s">
        <v>117</v>
      </c>
      <c r="C73" s="38">
        <v>33.884399999999999</v>
      </c>
      <c r="D73" s="38">
        <v>32.262599999999999</v>
      </c>
      <c r="E73" s="38">
        <v>30.732599999999998</v>
      </c>
      <c r="F73" s="32"/>
      <c r="G73" s="32"/>
      <c r="H73" s="32"/>
      <c r="I73" s="32"/>
    </row>
    <row r="74" spans="1:9" x14ac:dyDescent="0.25">
      <c r="A74" s="32"/>
      <c r="B74" s="34" t="s">
        <v>118</v>
      </c>
      <c r="C74" s="38">
        <v>34.557600000000001</v>
      </c>
      <c r="D74" s="38">
        <v>32.905200000000001</v>
      </c>
      <c r="E74" s="38">
        <v>31.3446</v>
      </c>
      <c r="F74" s="32"/>
      <c r="G74" s="32"/>
      <c r="H74" s="32"/>
      <c r="I74" s="32"/>
    </row>
    <row r="75" spans="1:9" x14ac:dyDescent="0.25">
      <c r="A75" s="32"/>
      <c r="B75" s="34" t="s">
        <v>119</v>
      </c>
      <c r="C75" s="38">
        <v>35.251200000000004</v>
      </c>
      <c r="D75" s="38">
        <v>33.568199999999997</v>
      </c>
      <c r="E75" s="38">
        <v>31.966799999999999</v>
      </c>
      <c r="F75" s="32"/>
      <c r="G75" s="32"/>
      <c r="H75" s="32"/>
      <c r="I75" s="32"/>
    </row>
    <row r="76" spans="1:9" x14ac:dyDescent="0.25">
      <c r="A76" s="32"/>
      <c r="B76" s="34" t="s">
        <v>120</v>
      </c>
      <c r="C76" s="38">
        <v>35.965199999999996</v>
      </c>
      <c r="D76" s="38">
        <v>34.251599999999996</v>
      </c>
      <c r="E76" s="38">
        <v>32.619599999999998</v>
      </c>
      <c r="F76" s="32"/>
      <c r="G76" s="32"/>
      <c r="H76" s="32"/>
      <c r="I76" s="32"/>
    </row>
    <row r="77" spans="1:9" x14ac:dyDescent="0.25">
      <c r="A77" s="32"/>
      <c r="B77" s="34" t="s">
        <v>121</v>
      </c>
      <c r="C77" s="38">
        <v>36.679200000000002</v>
      </c>
      <c r="D77" s="38">
        <v>34.924800000000005</v>
      </c>
      <c r="E77" s="38">
        <v>33.2622</v>
      </c>
      <c r="F77" s="32"/>
      <c r="G77" s="32"/>
      <c r="H77" s="32"/>
      <c r="I77" s="32"/>
    </row>
    <row r="78" spans="1:9" x14ac:dyDescent="0.25">
      <c r="A78" s="32"/>
      <c r="B78" s="34" t="s">
        <v>122</v>
      </c>
      <c r="C78" s="38">
        <v>37.403400000000005</v>
      </c>
      <c r="D78" s="38">
        <v>35.628599999999999</v>
      </c>
      <c r="E78" s="38">
        <v>33.935400000000001</v>
      </c>
      <c r="F78" s="32"/>
      <c r="G78" s="32"/>
      <c r="H78" s="32"/>
      <c r="I78" s="32"/>
    </row>
    <row r="79" spans="1:9" x14ac:dyDescent="0.25">
      <c r="A79" s="32"/>
      <c r="B79" s="34" t="s">
        <v>123</v>
      </c>
      <c r="C79" s="38">
        <v>38.158199999999994</v>
      </c>
      <c r="D79" s="38">
        <v>36.342600000000004</v>
      </c>
      <c r="E79" s="38">
        <v>34.6188</v>
      </c>
      <c r="F79" s="32"/>
      <c r="G79" s="32"/>
      <c r="H79" s="32"/>
      <c r="I79" s="32"/>
    </row>
    <row r="80" spans="1:9" x14ac:dyDescent="0.25">
      <c r="A80" s="32"/>
      <c r="B80" s="34" t="s">
        <v>124</v>
      </c>
      <c r="C80" s="38">
        <v>38.912999999999997</v>
      </c>
      <c r="D80" s="38">
        <v>37.077000000000005</v>
      </c>
      <c r="E80" s="38">
        <v>35.302199999999999</v>
      </c>
      <c r="F80" s="32"/>
      <c r="G80" s="32"/>
      <c r="H80" s="32"/>
      <c r="I80" s="32"/>
    </row>
    <row r="81" spans="1:9" x14ac:dyDescent="0.25">
      <c r="A81" s="32"/>
      <c r="B81" s="34" t="s">
        <v>125</v>
      </c>
      <c r="C81" s="38">
        <v>39.698399999999999</v>
      </c>
      <c r="D81" s="38">
        <v>37.811399999999999</v>
      </c>
      <c r="E81" s="38">
        <v>36.006</v>
      </c>
      <c r="F81" s="32"/>
      <c r="G81" s="32"/>
      <c r="H81" s="32"/>
      <c r="I81" s="32"/>
    </row>
    <row r="82" spans="1:9" x14ac:dyDescent="0.25">
      <c r="A82" s="32"/>
      <c r="B82" s="34"/>
      <c r="C82" s="87"/>
      <c r="D82" s="87"/>
      <c r="E82" s="87"/>
      <c r="F82" s="32"/>
      <c r="G82" s="32"/>
      <c r="H82" s="32"/>
      <c r="I82" s="32"/>
    </row>
    <row r="83" spans="1:9" ht="23.25" x14ac:dyDescent="0.35">
      <c r="A83" s="33" t="s">
        <v>166</v>
      </c>
      <c r="B83" s="32"/>
      <c r="C83" s="32"/>
      <c r="D83" s="32"/>
      <c r="E83" s="32"/>
      <c r="F83" s="32"/>
      <c r="G83" s="32"/>
      <c r="H83" s="32"/>
      <c r="I83" s="32"/>
    </row>
    <row r="84" spans="1:9" x14ac:dyDescent="0.25">
      <c r="A84" s="32"/>
      <c r="B84" s="34" t="s">
        <v>128</v>
      </c>
      <c r="C84" s="35" t="s">
        <v>106</v>
      </c>
      <c r="D84" s="56" t="s">
        <v>144</v>
      </c>
      <c r="E84" s="35" t="s">
        <v>130</v>
      </c>
      <c r="F84" s="36"/>
      <c r="G84" s="32"/>
      <c r="H84" s="32"/>
      <c r="I84" s="32"/>
    </row>
    <row r="85" spans="1:9" x14ac:dyDescent="0.25">
      <c r="A85" s="32"/>
      <c r="B85" s="34" t="s">
        <v>131</v>
      </c>
      <c r="C85" s="37"/>
      <c r="D85" s="57"/>
      <c r="E85" s="42"/>
      <c r="F85" s="32"/>
      <c r="G85" s="32"/>
      <c r="H85" s="32"/>
      <c r="I85" s="32"/>
    </row>
    <row r="86" spans="1:9" x14ac:dyDescent="0.25">
      <c r="A86" s="32"/>
      <c r="B86" s="34" t="s">
        <v>132</v>
      </c>
      <c r="C86" s="37"/>
      <c r="D86" s="57"/>
      <c r="E86" s="42"/>
      <c r="F86" s="32"/>
      <c r="G86" s="32"/>
      <c r="H86" s="32"/>
      <c r="I86" s="32"/>
    </row>
    <row r="87" spans="1:9" x14ac:dyDescent="0.25">
      <c r="A87" s="32"/>
      <c r="B87" s="34" t="s">
        <v>107</v>
      </c>
      <c r="C87" s="38">
        <v>34.67</v>
      </c>
      <c r="D87" s="58">
        <v>32.07</v>
      </c>
      <c r="E87" s="38">
        <v>29.59</v>
      </c>
      <c r="F87" s="39"/>
      <c r="G87" s="32"/>
      <c r="H87" s="32"/>
      <c r="I87" s="32"/>
    </row>
    <row r="88" spans="1:9" x14ac:dyDescent="0.25">
      <c r="A88" s="32"/>
      <c r="B88" s="34" t="s">
        <v>108</v>
      </c>
      <c r="C88" s="38">
        <v>35.36</v>
      </c>
      <c r="D88" s="58">
        <v>32.71</v>
      </c>
      <c r="E88" s="38">
        <v>30.18</v>
      </c>
      <c r="F88" s="39"/>
      <c r="G88" s="32"/>
      <c r="H88" s="32"/>
      <c r="I88" s="32"/>
    </row>
    <row r="89" spans="1:9" x14ac:dyDescent="0.25">
      <c r="A89" s="32"/>
      <c r="B89" s="34" t="s">
        <v>133</v>
      </c>
      <c r="C89" s="38">
        <v>36.07</v>
      </c>
      <c r="D89" s="58">
        <v>33.36</v>
      </c>
      <c r="E89" s="38">
        <v>30.78</v>
      </c>
      <c r="F89" s="39"/>
      <c r="G89" s="32"/>
      <c r="H89" s="32"/>
      <c r="I89" s="32"/>
    </row>
    <row r="90" spans="1:9" x14ac:dyDescent="0.25">
      <c r="A90" s="32"/>
      <c r="B90" s="34" t="s">
        <v>109</v>
      </c>
      <c r="C90" s="38">
        <v>36.79</v>
      </c>
      <c r="D90" s="58">
        <v>34.03</v>
      </c>
      <c r="E90" s="38">
        <v>31.4</v>
      </c>
      <c r="F90" s="39"/>
      <c r="G90" s="32"/>
      <c r="H90" s="32"/>
      <c r="I90" s="32"/>
    </row>
    <row r="91" spans="1:9" x14ac:dyDescent="0.25">
      <c r="A91" s="32"/>
      <c r="B91" s="34" t="s">
        <v>110</v>
      </c>
      <c r="C91" s="38">
        <v>37.89</v>
      </c>
      <c r="D91" s="58">
        <v>35.049999999999997</v>
      </c>
      <c r="E91" s="38">
        <v>32.340000000000003</v>
      </c>
      <c r="F91" s="39"/>
      <c r="G91" s="32"/>
      <c r="H91" s="32"/>
      <c r="I91" s="32"/>
    </row>
    <row r="92" spans="1:9" x14ac:dyDescent="0.25">
      <c r="A92" s="32"/>
      <c r="B92" s="34" t="s">
        <v>111</v>
      </c>
      <c r="C92" s="38">
        <v>38.65</v>
      </c>
      <c r="D92" s="58">
        <v>35.75</v>
      </c>
      <c r="E92" s="38">
        <v>32.99</v>
      </c>
      <c r="F92" s="39"/>
      <c r="G92" s="32"/>
      <c r="H92" s="32"/>
      <c r="I92" s="32"/>
    </row>
    <row r="93" spans="1:9" x14ac:dyDescent="0.25">
      <c r="A93" s="32"/>
      <c r="B93" s="34" t="s">
        <v>112</v>
      </c>
      <c r="C93" s="38">
        <v>39.42</v>
      </c>
      <c r="D93" s="58">
        <v>36.46</v>
      </c>
      <c r="E93" s="38">
        <v>33.65</v>
      </c>
      <c r="F93" s="39"/>
      <c r="G93" s="32"/>
      <c r="H93" s="32"/>
      <c r="I93" s="32"/>
    </row>
    <row r="94" spans="1:9" x14ac:dyDescent="0.25">
      <c r="A94" s="32"/>
      <c r="B94" s="34" t="s">
        <v>113</v>
      </c>
      <c r="C94" s="38">
        <v>40.21</v>
      </c>
      <c r="D94" s="58">
        <v>37.19</v>
      </c>
      <c r="E94" s="38">
        <v>34.32</v>
      </c>
      <c r="F94" s="39"/>
      <c r="G94" s="32"/>
      <c r="H94" s="32"/>
      <c r="I94" s="32"/>
    </row>
    <row r="95" spans="1:9" x14ac:dyDescent="0.25">
      <c r="A95" s="32"/>
      <c r="B95" s="34" t="s">
        <v>114</v>
      </c>
      <c r="C95" s="38">
        <v>41.01</v>
      </c>
      <c r="D95" s="58">
        <v>37.93</v>
      </c>
      <c r="E95" s="38">
        <v>35.01</v>
      </c>
      <c r="F95" s="39"/>
      <c r="G95" s="32"/>
      <c r="H95" s="32"/>
      <c r="I95" s="32"/>
    </row>
    <row r="96" spans="1:9" x14ac:dyDescent="0.25">
      <c r="A96" s="32"/>
      <c r="B96" s="34" t="s">
        <v>115</v>
      </c>
      <c r="C96" s="38">
        <v>43.06</v>
      </c>
      <c r="D96" s="58">
        <v>39.83</v>
      </c>
      <c r="E96" s="38">
        <v>36.76</v>
      </c>
      <c r="F96" s="39"/>
      <c r="G96" s="32"/>
      <c r="H96" s="32"/>
      <c r="I96" s="32"/>
    </row>
    <row r="97" spans="1:9" x14ac:dyDescent="0.25">
      <c r="A97" s="32"/>
      <c r="B97" s="34" t="s">
        <v>116</v>
      </c>
      <c r="C97" s="38">
        <v>43.92</v>
      </c>
      <c r="D97" s="58">
        <v>40.630000000000003</v>
      </c>
      <c r="E97" s="38">
        <v>37.5</v>
      </c>
      <c r="F97" s="39"/>
      <c r="G97" s="32"/>
      <c r="H97" s="32"/>
      <c r="I97" s="32"/>
    </row>
    <row r="98" spans="1:9" x14ac:dyDescent="0.25">
      <c r="A98" s="32"/>
      <c r="B98" s="34" t="s">
        <v>117</v>
      </c>
      <c r="C98" s="38">
        <v>44.8</v>
      </c>
      <c r="D98" s="58">
        <v>41.44</v>
      </c>
      <c r="E98" s="38">
        <v>38.25</v>
      </c>
      <c r="F98" s="39"/>
      <c r="G98" s="32"/>
      <c r="H98" s="32"/>
      <c r="I98" s="32"/>
    </row>
    <row r="99" spans="1:9" x14ac:dyDescent="0.25">
      <c r="A99" s="32"/>
      <c r="B99" s="34" t="s">
        <v>118</v>
      </c>
      <c r="C99" s="38">
        <v>45.7</v>
      </c>
      <c r="D99" s="58">
        <v>42.27</v>
      </c>
      <c r="E99" s="38">
        <v>39.020000000000003</v>
      </c>
      <c r="F99" s="39"/>
      <c r="G99" s="32"/>
      <c r="H99" s="32"/>
      <c r="I99" s="32"/>
    </row>
    <row r="100" spans="1:9" x14ac:dyDescent="0.25">
      <c r="A100" s="32"/>
      <c r="B100" s="34" t="s">
        <v>119</v>
      </c>
      <c r="C100" s="38">
        <v>46.61</v>
      </c>
      <c r="D100" s="58">
        <v>43.11</v>
      </c>
      <c r="E100" s="38">
        <v>39.799999999999997</v>
      </c>
      <c r="F100" s="39"/>
      <c r="G100" s="32"/>
      <c r="H100" s="32"/>
      <c r="I100" s="32"/>
    </row>
    <row r="101" spans="1:9" x14ac:dyDescent="0.25">
      <c r="A101" s="32"/>
      <c r="B101" s="34" t="s">
        <v>120</v>
      </c>
      <c r="C101" s="38">
        <v>48.01</v>
      </c>
      <c r="D101" s="58">
        <v>44.41</v>
      </c>
      <c r="E101" s="38">
        <v>40.99</v>
      </c>
      <c r="F101" s="39"/>
      <c r="G101" s="32"/>
      <c r="H101" s="32"/>
      <c r="I101" s="32"/>
    </row>
    <row r="102" spans="1:9" x14ac:dyDescent="0.25">
      <c r="A102" s="32"/>
      <c r="B102" s="34" t="s">
        <v>121</v>
      </c>
      <c r="C102" s="38">
        <v>48.97</v>
      </c>
      <c r="D102" s="58">
        <v>45.3</v>
      </c>
      <c r="E102" s="38">
        <v>41.81</v>
      </c>
      <c r="F102" s="39"/>
      <c r="G102" s="32"/>
      <c r="H102" s="32"/>
      <c r="I102" s="32"/>
    </row>
    <row r="103" spans="1:9" x14ac:dyDescent="0.25">
      <c r="A103" s="32"/>
      <c r="B103" s="34" t="s">
        <v>122</v>
      </c>
      <c r="C103" s="38">
        <v>49.95</v>
      </c>
      <c r="D103" s="58">
        <v>46.2</v>
      </c>
      <c r="E103" s="38">
        <v>42.65</v>
      </c>
      <c r="F103" s="39"/>
      <c r="G103" s="32"/>
      <c r="H103" s="32"/>
      <c r="I103" s="32"/>
    </row>
    <row r="104" spans="1:9" x14ac:dyDescent="0.25">
      <c r="A104" s="32"/>
      <c r="B104" s="34" t="s">
        <v>123</v>
      </c>
      <c r="C104" s="38">
        <v>50.95</v>
      </c>
      <c r="D104" s="58">
        <v>47.13</v>
      </c>
      <c r="E104" s="38">
        <v>43.5</v>
      </c>
      <c r="F104" s="39"/>
      <c r="G104" s="32"/>
      <c r="H104" s="32"/>
      <c r="I104" s="32"/>
    </row>
    <row r="105" spans="1:9" x14ac:dyDescent="0.25">
      <c r="A105" s="32"/>
      <c r="B105" s="34" t="s">
        <v>124</v>
      </c>
      <c r="C105" s="38">
        <v>51.97</v>
      </c>
      <c r="D105" s="58">
        <v>48.07</v>
      </c>
      <c r="E105" s="38">
        <v>44.37</v>
      </c>
      <c r="F105" s="39"/>
      <c r="G105" s="32"/>
      <c r="H105" s="32"/>
      <c r="I105" s="32"/>
    </row>
    <row r="106" spans="1:9" x14ac:dyDescent="0.25">
      <c r="A106" s="32"/>
      <c r="B106" s="34" t="s">
        <v>125</v>
      </c>
      <c r="C106" s="38">
        <v>53.01</v>
      </c>
      <c r="D106" s="58">
        <v>49.03</v>
      </c>
      <c r="E106" s="38">
        <v>45.26</v>
      </c>
      <c r="F106" s="39"/>
      <c r="G106" s="32"/>
      <c r="H106" s="32"/>
      <c r="I106" s="32"/>
    </row>
    <row r="107" spans="1:9" x14ac:dyDescent="0.25">
      <c r="A107" s="32"/>
      <c r="B107" s="32"/>
      <c r="C107" s="40"/>
      <c r="D107" s="32"/>
      <c r="E107" s="40"/>
      <c r="F107" s="32"/>
      <c r="G107" s="32"/>
      <c r="H107" s="32"/>
      <c r="I107" s="32"/>
    </row>
    <row r="108" spans="1:9" x14ac:dyDescent="0.25">
      <c r="A108" s="32"/>
      <c r="B108" s="32"/>
      <c r="C108" s="32"/>
      <c r="D108" s="32"/>
      <c r="E108" s="32"/>
      <c r="F108" s="32"/>
      <c r="G108" s="32"/>
      <c r="H108" s="32"/>
      <c r="I108" s="32"/>
    </row>
    <row r="109" spans="1:9" ht="23.25" x14ac:dyDescent="0.35">
      <c r="A109" s="33" t="s">
        <v>145</v>
      </c>
      <c r="B109" s="32"/>
      <c r="C109" s="32"/>
      <c r="D109" s="32"/>
      <c r="E109" s="32"/>
      <c r="F109" s="32"/>
      <c r="G109" s="32"/>
      <c r="H109" s="32"/>
      <c r="I109" s="32"/>
    </row>
    <row r="110" spans="1:9" x14ac:dyDescent="0.25">
      <c r="A110" s="32"/>
      <c r="B110" s="34" t="s">
        <v>128</v>
      </c>
      <c r="C110" s="35" t="s">
        <v>106</v>
      </c>
      <c r="D110" s="56" t="s">
        <v>144</v>
      </c>
      <c r="E110" s="35" t="s">
        <v>130</v>
      </c>
      <c r="F110" s="36"/>
      <c r="G110" s="32"/>
      <c r="H110" s="32"/>
      <c r="I110" s="32"/>
    </row>
    <row r="111" spans="1:9" x14ac:dyDescent="0.25">
      <c r="A111" s="32"/>
      <c r="B111" s="34" t="s">
        <v>131</v>
      </c>
      <c r="C111" s="37"/>
      <c r="D111" s="57"/>
      <c r="E111" s="42"/>
      <c r="F111" s="32"/>
      <c r="G111" s="32"/>
      <c r="H111" s="32"/>
      <c r="I111" s="32"/>
    </row>
    <row r="112" spans="1:9" x14ac:dyDescent="0.25">
      <c r="A112" s="32"/>
      <c r="B112" s="34" t="s">
        <v>132</v>
      </c>
      <c r="C112" s="37"/>
      <c r="D112" s="57"/>
      <c r="E112" s="42"/>
      <c r="F112" s="32"/>
      <c r="G112" s="32"/>
      <c r="H112" s="32"/>
      <c r="I112" s="32"/>
    </row>
    <row r="113" spans="1:9" x14ac:dyDescent="0.25">
      <c r="A113" s="32"/>
      <c r="B113" s="34" t="s">
        <v>107</v>
      </c>
      <c r="C113" s="38">
        <v>35.71</v>
      </c>
      <c r="D113" s="58">
        <v>33.03</v>
      </c>
      <c r="E113" s="38">
        <v>30.48</v>
      </c>
      <c r="F113" s="39"/>
      <c r="G113" s="32"/>
      <c r="H113" s="32"/>
      <c r="I113" s="32"/>
    </row>
    <row r="114" spans="1:9" x14ac:dyDescent="0.25">
      <c r="A114" s="32"/>
      <c r="B114" s="34" t="s">
        <v>108</v>
      </c>
      <c r="C114" s="38">
        <v>36.42</v>
      </c>
      <c r="D114" s="58">
        <v>33.69</v>
      </c>
      <c r="E114" s="38">
        <v>31.09</v>
      </c>
      <c r="F114" s="39"/>
      <c r="G114" s="32"/>
      <c r="H114" s="32"/>
      <c r="I114" s="32"/>
    </row>
    <row r="115" spans="1:9" x14ac:dyDescent="0.25">
      <c r="A115" s="32"/>
      <c r="B115" s="34" t="s">
        <v>133</v>
      </c>
      <c r="C115" s="38">
        <v>37.15</v>
      </c>
      <c r="D115" s="58">
        <v>34.369999999999997</v>
      </c>
      <c r="E115" s="38">
        <v>31.7</v>
      </c>
      <c r="F115" s="39"/>
      <c r="G115" s="32"/>
      <c r="H115" s="32"/>
      <c r="I115" s="32"/>
    </row>
    <row r="116" spans="1:9" x14ac:dyDescent="0.25">
      <c r="A116" s="32"/>
      <c r="B116" s="34" t="s">
        <v>109</v>
      </c>
      <c r="C116" s="38">
        <v>37.89</v>
      </c>
      <c r="D116" s="58">
        <v>35.049999999999997</v>
      </c>
      <c r="E116" s="38">
        <v>32.340000000000003</v>
      </c>
      <c r="F116" s="39"/>
      <c r="G116" s="32"/>
      <c r="H116" s="32"/>
      <c r="I116" s="32"/>
    </row>
    <row r="117" spans="1:9" x14ac:dyDescent="0.25">
      <c r="A117" s="32"/>
      <c r="B117" s="34" t="s">
        <v>110</v>
      </c>
      <c r="C117" s="38">
        <v>39.03</v>
      </c>
      <c r="D117" s="58">
        <v>36.1</v>
      </c>
      <c r="E117" s="38">
        <v>33.31</v>
      </c>
      <c r="F117" s="39"/>
      <c r="G117" s="32"/>
      <c r="H117" s="32"/>
      <c r="I117" s="32"/>
    </row>
    <row r="118" spans="1:9" x14ac:dyDescent="0.25">
      <c r="A118" s="32"/>
      <c r="B118" s="34" t="s">
        <v>111</v>
      </c>
      <c r="C118" s="38">
        <v>39.81</v>
      </c>
      <c r="D118" s="58">
        <v>36.82</v>
      </c>
      <c r="E118" s="38">
        <v>33.979999999999997</v>
      </c>
      <c r="F118" s="39"/>
      <c r="G118" s="32"/>
      <c r="H118" s="32"/>
      <c r="I118" s="32"/>
    </row>
    <row r="119" spans="1:9" x14ac:dyDescent="0.25">
      <c r="A119" s="32"/>
      <c r="B119" s="34" t="s">
        <v>112</v>
      </c>
      <c r="C119" s="38">
        <v>40.6</v>
      </c>
      <c r="D119" s="58">
        <v>37.56</v>
      </c>
      <c r="E119" s="38">
        <v>34.659999999999997</v>
      </c>
      <c r="F119" s="39"/>
      <c r="G119" s="32"/>
      <c r="H119" s="32"/>
      <c r="I119" s="32"/>
    </row>
    <row r="120" spans="1:9" x14ac:dyDescent="0.25">
      <c r="A120" s="32"/>
      <c r="B120" s="34" t="s">
        <v>113</v>
      </c>
      <c r="C120" s="38">
        <v>41.42</v>
      </c>
      <c r="D120" s="58">
        <v>38.31</v>
      </c>
      <c r="E120" s="38">
        <v>35.35</v>
      </c>
      <c r="F120" s="39"/>
      <c r="G120" s="32"/>
      <c r="H120" s="32"/>
      <c r="I120" s="32"/>
    </row>
    <row r="121" spans="1:9" x14ac:dyDescent="0.25">
      <c r="A121" s="32"/>
      <c r="B121" s="34" t="s">
        <v>114</v>
      </c>
      <c r="C121" s="38">
        <v>42.24</v>
      </c>
      <c r="D121" s="58">
        <v>39.07</v>
      </c>
      <c r="E121" s="38">
        <v>36.06</v>
      </c>
      <c r="F121" s="39"/>
      <c r="G121" s="32"/>
      <c r="H121" s="32"/>
      <c r="I121" s="32"/>
    </row>
    <row r="122" spans="1:9" x14ac:dyDescent="0.25">
      <c r="A122" s="32"/>
      <c r="B122" s="34" t="s">
        <v>115</v>
      </c>
      <c r="C122" s="38">
        <v>44.35</v>
      </c>
      <c r="D122" s="58">
        <v>41.03</v>
      </c>
      <c r="E122" s="38">
        <v>37.86</v>
      </c>
      <c r="F122" s="39"/>
      <c r="G122" s="32"/>
      <c r="H122" s="32"/>
      <c r="I122" s="32"/>
    </row>
    <row r="123" spans="1:9" x14ac:dyDescent="0.25">
      <c r="A123" s="32"/>
      <c r="B123" s="34" t="s">
        <v>116</v>
      </c>
      <c r="C123" s="38">
        <v>45.24</v>
      </c>
      <c r="D123" s="58">
        <v>41.84</v>
      </c>
      <c r="E123" s="38">
        <v>38.630000000000003</v>
      </c>
      <c r="F123" s="39"/>
      <c r="G123" s="32"/>
      <c r="H123" s="32"/>
      <c r="I123" s="32"/>
    </row>
    <row r="124" spans="1:9" x14ac:dyDescent="0.25">
      <c r="A124" s="32"/>
      <c r="B124" s="34" t="s">
        <v>117</v>
      </c>
      <c r="C124" s="38">
        <v>46.14</v>
      </c>
      <c r="D124" s="58">
        <v>42.68</v>
      </c>
      <c r="E124" s="38">
        <v>39.4</v>
      </c>
      <c r="F124" s="39"/>
      <c r="G124" s="32"/>
      <c r="H124" s="32"/>
      <c r="I124" s="32"/>
    </row>
    <row r="125" spans="1:9" x14ac:dyDescent="0.25">
      <c r="A125" s="32"/>
      <c r="B125" s="34" t="s">
        <v>118</v>
      </c>
      <c r="C125" s="38">
        <v>47.07</v>
      </c>
      <c r="D125" s="58">
        <v>43.54</v>
      </c>
      <c r="E125" s="38">
        <v>40.19</v>
      </c>
      <c r="F125" s="39"/>
      <c r="G125" s="32"/>
      <c r="H125" s="32"/>
      <c r="I125" s="32"/>
    </row>
    <row r="126" spans="1:9" x14ac:dyDescent="0.25">
      <c r="A126" s="32"/>
      <c r="B126" s="34" t="s">
        <v>119</v>
      </c>
      <c r="C126" s="38">
        <v>48.01</v>
      </c>
      <c r="D126" s="58">
        <v>44.41</v>
      </c>
      <c r="E126" s="38">
        <v>40.99</v>
      </c>
      <c r="F126" s="39"/>
      <c r="G126" s="32"/>
      <c r="H126" s="32"/>
      <c r="I126" s="32"/>
    </row>
    <row r="127" spans="1:9" x14ac:dyDescent="0.25">
      <c r="A127" s="32"/>
      <c r="B127" s="34" t="s">
        <v>120</v>
      </c>
      <c r="C127" s="38">
        <v>49.45</v>
      </c>
      <c r="D127" s="58">
        <v>45.74</v>
      </c>
      <c r="E127" s="38">
        <v>42.22</v>
      </c>
      <c r="F127" s="39"/>
      <c r="G127" s="32"/>
      <c r="H127" s="32"/>
      <c r="I127" s="32"/>
    </row>
    <row r="128" spans="1:9" x14ac:dyDescent="0.25">
      <c r="A128" s="32"/>
      <c r="B128" s="34" t="s">
        <v>121</v>
      </c>
      <c r="C128" s="38">
        <v>50.44</v>
      </c>
      <c r="D128" s="58">
        <v>46.66</v>
      </c>
      <c r="E128" s="38">
        <v>43.06</v>
      </c>
      <c r="F128" s="39"/>
      <c r="G128" s="32"/>
      <c r="H128" s="32"/>
      <c r="I128" s="32"/>
    </row>
    <row r="129" spans="1:9" x14ac:dyDescent="0.25">
      <c r="A129" s="32"/>
      <c r="B129" s="34" t="s">
        <v>122</v>
      </c>
      <c r="C129" s="38">
        <v>51.45</v>
      </c>
      <c r="D129" s="58">
        <v>47.59</v>
      </c>
      <c r="E129" s="38">
        <v>43.93</v>
      </c>
      <c r="F129" s="39"/>
      <c r="G129" s="32"/>
      <c r="H129" s="32"/>
      <c r="I129" s="32"/>
    </row>
    <row r="130" spans="1:9" x14ac:dyDescent="0.25">
      <c r="A130" s="32"/>
      <c r="B130" s="34" t="s">
        <v>123</v>
      </c>
      <c r="C130" s="38">
        <v>52.48</v>
      </c>
      <c r="D130" s="58">
        <v>48.54</v>
      </c>
      <c r="E130" s="38">
        <v>44.81</v>
      </c>
      <c r="F130" s="39"/>
      <c r="G130" s="32"/>
      <c r="H130" s="32"/>
      <c r="I130" s="32"/>
    </row>
    <row r="131" spans="1:9" x14ac:dyDescent="0.25">
      <c r="A131" s="32"/>
      <c r="B131" s="34" t="s">
        <v>124</v>
      </c>
      <c r="C131" s="38">
        <v>53.53</v>
      </c>
      <c r="D131" s="58">
        <v>49.51</v>
      </c>
      <c r="E131" s="38">
        <v>45.7</v>
      </c>
      <c r="F131" s="39"/>
      <c r="G131" s="32"/>
      <c r="H131" s="32"/>
      <c r="I131" s="32"/>
    </row>
    <row r="132" spans="1:9" x14ac:dyDescent="0.25">
      <c r="A132" s="32"/>
      <c r="B132" s="34" t="s">
        <v>125</v>
      </c>
      <c r="C132" s="38">
        <v>54.6</v>
      </c>
      <c r="D132" s="58">
        <v>50.51</v>
      </c>
      <c r="E132" s="38">
        <v>46.62</v>
      </c>
      <c r="F132" s="39"/>
      <c r="G132" s="32"/>
      <c r="H132" s="32"/>
      <c r="I132" s="32"/>
    </row>
    <row r="133" spans="1:9" x14ac:dyDescent="0.25">
      <c r="A133" s="32"/>
      <c r="B133" s="32"/>
      <c r="C133" s="40"/>
      <c r="D133" s="32"/>
      <c r="E133" s="40"/>
      <c r="F133" s="32"/>
      <c r="G133" s="32"/>
      <c r="H133" s="32"/>
      <c r="I133" s="32"/>
    </row>
    <row r="134" spans="1:9" x14ac:dyDescent="0.25">
      <c r="A134" s="31"/>
      <c r="B134" s="31"/>
      <c r="C134" s="31"/>
      <c r="D134" s="32"/>
      <c r="E134" s="31"/>
      <c r="F134" s="41"/>
      <c r="G134" s="32"/>
      <c r="H134" s="32"/>
      <c r="I134" s="32"/>
    </row>
    <row r="135" spans="1:9" x14ac:dyDescent="0.25">
      <c r="A135" s="32"/>
      <c r="B135" s="32"/>
      <c r="C135" s="32"/>
      <c r="D135" s="32"/>
      <c r="E135" s="32"/>
      <c r="F135" s="32"/>
      <c r="G135" s="32"/>
      <c r="H135" s="32"/>
      <c r="I135" s="32"/>
    </row>
    <row r="136" spans="1:9" x14ac:dyDescent="0.25">
      <c r="A136" s="32"/>
      <c r="B136" s="32"/>
      <c r="C136" s="32"/>
      <c r="D136" s="32"/>
      <c r="E136" s="32"/>
      <c r="F136" s="32"/>
      <c r="G136" s="32"/>
      <c r="H136" s="32"/>
      <c r="I136" s="32"/>
    </row>
    <row r="137" spans="1:9" x14ac:dyDescent="0.25">
      <c r="A137" s="32"/>
      <c r="B137" s="32"/>
      <c r="C137" s="32"/>
      <c r="D137" s="32"/>
      <c r="E137" s="32"/>
      <c r="F137" s="32"/>
      <c r="G137" s="32"/>
      <c r="H137" s="32"/>
      <c r="I137" s="32"/>
    </row>
    <row r="138" spans="1:9" x14ac:dyDescent="0.25">
      <c r="A138" s="32"/>
      <c r="B138" s="32"/>
      <c r="C138" s="32"/>
      <c r="D138" s="32"/>
      <c r="E138" s="32"/>
      <c r="F138" s="32"/>
      <c r="G138" s="32"/>
      <c r="H138" s="32"/>
      <c r="I138" s="32"/>
    </row>
    <row r="139" spans="1:9" x14ac:dyDescent="0.25">
      <c r="A139" s="32"/>
      <c r="B139" s="32"/>
      <c r="C139" s="32"/>
      <c r="D139" s="32"/>
      <c r="E139" s="32"/>
      <c r="F139" s="32"/>
      <c r="G139" s="32"/>
      <c r="H139" s="32"/>
      <c r="I139" s="32"/>
    </row>
    <row r="140" spans="1:9" x14ac:dyDescent="0.25">
      <c r="A140" s="32"/>
      <c r="B140" s="32"/>
      <c r="C140" s="32"/>
      <c r="D140" s="32"/>
      <c r="E140" s="32"/>
      <c r="F140" s="32"/>
      <c r="G140" s="32"/>
      <c r="H140" s="32"/>
      <c r="I140" s="32"/>
    </row>
    <row r="141" spans="1:9" x14ac:dyDescent="0.25">
      <c r="A141" s="32"/>
      <c r="B141" s="32"/>
      <c r="C141" s="32"/>
      <c r="D141" s="32"/>
      <c r="E141" s="32"/>
      <c r="F141" s="32"/>
      <c r="G141" s="32"/>
      <c r="H141" s="32"/>
      <c r="I141" s="32"/>
    </row>
    <row r="142" spans="1:9" x14ac:dyDescent="0.25">
      <c r="A142" s="32"/>
      <c r="B142" s="32"/>
      <c r="C142" s="32"/>
      <c r="D142" s="32"/>
      <c r="E142" s="32"/>
      <c r="F142" s="32"/>
      <c r="G142" s="32"/>
      <c r="H142" s="32"/>
      <c r="I142" s="32"/>
    </row>
    <row r="143" spans="1:9" x14ac:dyDescent="0.25">
      <c r="A143" s="32"/>
      <c r="B143" s="32"/>
      <c r="C143" s="32"/>
      <c r="D143" s="32"/>
      <c r="E143" s="32"/>
      <c r="F143" s="32"/>
      <c r="G143" s="32"/>
      <c r="H143" s="32"/>
      <c r="I143" s="32"/>
    </row>
    <row r="144" spans="1:9" x14ac:dyDescent="0.25">
      <c r="A144" s="32"/>
      <c r="B144" s="32"/>
      <c r="C144" s="32"/>
      <c r="D144" s="32"/>
      <c r="E144" s="32"/>
      <c r="F144" s="32"/>
      <c r="G144" s="32"/>
      <c r="H144" s="32"/>
      <c r="I144" s="32"/>
    </row>
    <row r="145" spans="1:9" x14ac:dyDescent="0.25">
      <c r="A145" s="32"/>
      <c r="B145" s="32"/>
      <c r="C145" s="32"/>
      <c r="D145" s="32"/>
      <c r="E145" s="32"/>
      <c r="F145" s="32"/>
      <c r="G145" s="32"/>
      <c r="H145" s="32"/>
      <c r="I145" s="32"/>
    </row>
    <row r="146" spans="1:9" x14ac:dyDescent="0.25">
      <c r="A146" s="32"/>
      <c r="B146" s="32"/>
      <c r="C146" s="32"/>
      <c r="D146" s="32"/>
      <c r="E146" s="32"/>
      <c r="F146" s="32"/>
      <c r="G146" s="32"/>
      <c r="H146" s="32"/>
      <c r="I146" s="32"/>
    </row>
    <row r="147" spans="1:9" x14ac:dyDescent="0.25">
      <c r="A147" s="32"/>
      <c r="B147" s="32"/>
      <c r="C147" s="32"/>
      <c r="D147" s="32"/>
      <c r="E147" s="32"/>
      <c r="F147" s="32"/>
      <c r="G147" s="32"/>
      <c r="H147" s="32"/>
      <c r="I147" s="32"/>
    </row>
    <row r="148" spans="1:9" x14ac:dyDescent="0.25">
      <c r="A148" s="32"/>
      <c r="B148" s="32"/>
      <c r="C148" s="32"/>
      <c r="D148" s="32"/>
      <c r="E148" s="32"/>
      <c r="F148" s="32"/>
      <c r="G148" s="32"/>
      <c r="H148" s="32"/>
      <c r="I148" s="32"/>
    </row>
    <row r="149" spans="1:9" x14ac:dyDescent="0.25">
      <c r="A149" s="32"/>
      <c r="B149" s="32"/>
      <c r="C149" s="32"/>
      <c r="D149" s="32"/>
      <c r="E149" s="32"/>
      <c r="F149" s="32"/>
      <c r="G149" s="32"/>
      <c r="H149" s="32"/>
      <c r="I149" s="32"/>
    </row>
    <row r="150" spans="1:9" x14ac:dyDescent="0.25">
      <c r="A150" s="32"/>
      <c r="B150" s="32"/>
      <c r="C150" s="32"/>
      <c r="D150" s="32"/>
      <c r="E150" s="32"/>
      <c r="F150" s="32"/>
      <c r="G150" s="32"/>
      <c r="H150" s="32"/>
      <c r="I150" s="32"/>
    </row>
    <row r="151" spans="1:9" x14ac:dyDescent="0.25">
      <c r="A151" s="32"/>
      <c r="B151" s="32"/>
      <c r="C151" s="32"/>
      <c r="D151" s="32"/>
      <c r="E151" s="32"/>
      <c r="F151" s="32"/>
      <c r="G151" s="32"/>
      <c r="H151" s="32"/>
      <c r="I151" s="32"/>
    </row>
    <row r="152" spans="1:9" x14ac:dyDescent="0.25">
      <c r="A152" s="32"/>
      <c r="B152" s="32"/>
      <c r="C152" s="32"/>
      <c r="D152" s="32"/>
      <c r="E152" s="32"/>
      <c r="F152" s="32"/>
      <c r="G152" s="32"/>
      <c r="H152" s="32"/>
      <c r="I152" s="32"/>
    </row>
    <row r="153" spans="1:9" x14ac:dyDescent="0.25">
      <c r="A153" s="32"/>
      <c r="B153" s="32"/>
      <c r="C153" s="32"/>
      <c r="D153" s="32"/>
      <c r="E153" s="32"/>
      <c r="F153" s="32"/>
      <c r="G153" s="32"/>
      <c r="H153" s="32"/>
      <c r="I153" s="32"/>
    </row>
    <row r="154" spans="1:9" x14ac:dyDescent="0.25">
      <c r="A154" s="32"/>
      <c r="B154" s="32"/>
      <c r="C154" s="32"/>
      <c r="D154" s="32"/>
      <c r="E154" s="32"/>
      <c r="F154" s="32"/>
      <c r="G154" s="32"/>
      <c r="H154" s="32"/>
      <c r="I154" s="32"/>
    </row>
    <row r="155" spans="1:9" x14ac:dyDescent="0.25">
      <c r="A155" s="32"/>
      <c r="B155" s="32"/>
      <c r="C155" s="32"/>
      <c r="D155" s="32"/>
      <c r="E155" s="32"/>
      <c r="F155" s="32"/>
      <c r="G155" s="32"/>
      <c r="H155" s="32"/>
      <c r="I155" s="32"/>
    </row>
    <row r="156" spans="1:9" x14ac:dyDescent="0.25">
      <c r="A156" s="32"/>
      <c r="B156" s="32"/>
      <c r="C156" s="32"/>
      <c r="D156" s="32"/>
      <c r="E156" s="32"/>
      <c r="F156" s="32"/>
      <c r="G156" s="32"/>
      <c r="H156" s="32"/>
      <c r="I156" s="32"/>
    </row>
    <row r="157" spans="1:9" x14ac:dyDescent="0.25">
      <c r="A157" s="32"/>
      <c r="B157" s="32"/>
      <c r="C157" s="32"/>
      <c r="D157" s="32"/>
      <c r="E157" s="32"/>
      <c r="F157" s="32"/>
      <c r="G157" s="32"/>
      <c r="H157" s="32"/>
      <c r="I157" s="32"/>
    </row>
    <row r="158" spans="1:9" x14ac:dyDescent="0.25">
      <c r="A158" s="32"/>
      <c r="B158" s="32"/>
      <c r="C158" s="32"/>
      <c r="D158" s="32"/>
      <c r="E158" s="32"/>
      <c r="F158" s="32"/>
      <c r="G158" s="32"/>
      <c r="H158" s="32"/>
      <c r="I158" s="32"/>
    </row>
    <row r="159" spans="1:9" x14ac:dyDescent="0.25">
      <c r="A159" s="32"/>
      <c r="B159" s="32"/>
      <c r="C159" s="32"/>
      <c r="D159" s="32"/>
      <c r="E159" s="32"/>
      <c r="F159" s="32"/>
      <c r="G159" s="32"/>
      <c r="H159" s="32"/>
      <c r="I159" s="32"/>
    </row>
    <row r="160" spans="1:9" x14ac:dyDescent="0.25">
      <c r="A160" s="32"/>
      <c r="B160" s="32"/>
      <c r="C160" s="32"/>
      <c r="D160" s="32"/>
      <c r="E160" s="32"/>
      <c r="F160" s="32"/>
      <c r="G160" s="32"/>
      <c r="H160" s="32"/>
      <c r="I160" s="32"/>
    </row>
    <row r="161" spans="1:9" x14ac:dyDescent="0.25">
      <c r="A161" s="32"/>
      <c r="B161" s="32"/>
      <c r="C161" s="32"/>
      <c r="D161" s="32"/>
      <c r="E161" s="32"/>
      <c r="F161" s="32"/>
      <c r="H161" s="32"/>
      <c r="I161" s="32"/>
    </row>
    <row r="162" spans="1:9" x14ac:dyDescent="0.25">
      <c r="A162" s="32"/>
      <c r="B162" s="32"/>
      <c r="C162" s="32"/>
      <c r="D162" s="32"/>
      <c r="E162" s="32"/>
      <c r="F162" s="32"/>
      <c r="H162" s="32"/>
      <c r="I162" s="32"/>
    </row>
  </sheetData>
  <pageMargins left="0.7" right="0.7" top="0.75" bottom="0.75" header="0.3" footer="0.3"/>
  <pageSetup scale="74" orientation="portrait" r:id="rId1"/>
  <rowBreaks count="2" manualBreakCount="2">
    <brk id="54" max="9" man="1"/>
    <brk id="10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PD Budget options</vt:lpstr>
      <vt:lpstr>PD Benefit &amp; Salary options</vt:lpstr>
      <vt:lpstr>PD Salary Projections options</vt:lpstr>
      <vt:lpstr>PD Paygrid</vt:lpstr>
      <vt:lpstr>'PD Paygrid'!Print_Area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Bona</dc:creator>
  <cp:lastModifiedBy>Josh Arneson</cp:lastModifiedBy>
  <dcterms:created xsi:type="dcterms:W3CDTF">2023-11-07T17:49:58Z</dcterms:created>
  <dcterms:modified xsi:type="dcterms:W3CDTF">2023-12-08T18:14:16Z</dcterms:modified>
</cp:coreProperties>
</file>