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nManager\Documents\Town Admin\RFP\Water Meters\Addendum A\"/>
    </mc:Choice>
  </mc:AlternateContent>
  <xr:revisionPtr revIDLastSave="0" documentId="13_ncr:1_{82AD149C-8E25-4311-86A2-B276BEEABD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09" i="1"/>
  <c r="A110" i="1"/>
  <c r="A108" i="1"/>
  <c r="A8" i="1"/>
  <c r="A9" i="1"/>
  <c r="A10" i="1"/>
  <c r="A12" i="1"/>
  <c r="A11" i="1"/>
  <c r="A239" i="1"/>
  <c r="A235" i="1"/>
  <c r="A234" i="1"/>
  <c r="A233" i="1"/>
  <c r="A232" i="1"/>
  <c r="A231" i="1"/>
  <c r="A229" i="1"/>
  <c r="A321" i="1"/>
  <c r="A228" i="1"/>
  <c r="A227" i="1"/>
  <c r="A245" i="1"/>
  <c r="A246" i="1"/>
  <c r="A247" i="1"/>
  <c r="A244" i="1"/>
  <c r="A226" i="1"/>
  <c r="A243" i="1"/>
  <c r="A222" i="1"/>
  <c r="A248" i="1"/>
  <c r="A221" i="1"/>
  <c r="A249" i="1"/>
  <c r="A220" i="1"/>
  <c r="A219" i="1"/>
  <c r="A218" i="1"/>
  <c r="A241" i="1"/>
  <c r="A230" i="1"/>
  <c r="A47" i="1"/>
  <c r="A48" i="1"/>
  <c r="A49" i="1"/>
  <c r="A50" i="1"/>
  <c r="A51" i="1"/>
  <c r="A77" i="1"/>
  <c r="A52" i="1"/>
  <c r="A54" i="1"/>
  <c r="A53" i="1"/>
  <c r="A55" i="1"/>
  <c r="A56" i="1"/>
  <c r="A43" i="1"/>
  <c r="A44" i="1"/>
  <c r="A45" i="1"/>
  <c r="A46" i="1"/>
  <c r="A84" i="1"/>
  <c r="A60" i="1"/>
  <c r="A83" i="1"/>
  <c r="A57" i="1"/>
  <c r="A58" i="1"/>
  <c r="A59" i="1"/>
  <c r="A335" i="1"/>
  <c r="A334" i="1"/>
  <c r="A333" i="1"/>
  <c r="A332" i="1"/>
  <c r="A331" i="1"/>
  <c r="A330" i="1"/>
  <c r="A329" i="1"/>
  <c r="A328" i="1"/>
  <c r="A327" i="1"/>
  <c r="A323" i="1"/>
  <c r="A326" i="1"/>
  <c r="A324" i="1"/>
  <c r="A325" i="1"/>
  <c r="A236" i="1"/>
  <c r="A288" i="1"/>
  <c r="A295" i="1"/>
  <c r="A289" i="1"/>
  <c r="A294" i="1"/>
  <c r="A293" i="1"/>
  <c r="A290" i="1"/>
  <c r="A292" i="1"/>
  <c r="A291" i="1"/>
  <c r="A307" i="1"/>
  <c r="A179" i="1"/>
  <c r="A178" i="1"/>
  <c r="A177" i="1"/>
  <c r="A176" i="1"/>
  <c r="A175" i="1"/>
  <c r="A174" i="1"/>
  <c r="A173" i="1"/>
  <c r="A170" i="1"/>
  <c r="A172" i="1"/>
  <c r="A169" i="1"/>
  <c r="A168" i="1"/>
  <c r="A166" i="1"/>
  <c r="A165" i="1"/>
  <c r="A167" i="1"/>
  <c r="A182" i="1"/>
  <c r="A180" i="1"/>
  <c r="A181" i="1"/>
  <c r="A171" i="1"/>
  <c r="A250" i="1"/>
  <c r="A251" i="1"/>
  <c r="A252" i="1"/>
  <c r="A253" i="1"/>
  <c r="A254" i="1"/>
  <c r="A255" i="1"/>
  <c r="A164" i="1"/>
  <c r="A156" i="1"/>
  <c r="A155" i="1"/>
  <c r="A137" i="1"/>
  <c r="A154" i="1"/>
  <c r="A153" i="1"/>
  <c r="A120" i="1"/>
  <c r="A138" i="1"/>
  <c r="A152" i="1"/>
  <c r="A139" i="1"/>
  <c r="A140" i="1"/>
  <c r="A151" i="1"/>
  <c r="A150" i="1"/>
  <c r="A141" i="1"/>
  <c r="A142" i="1"/>
  <c r="A148" i="1"/>
  <c r="A149" i="1"/>
  <c r="A143" i="1"/>
  <c r="A163" i="1"/>
  <c r="A144" i="1"/>
  <c r="A145" i="1"/>
  <c r="A146" i="1"/>
  <c r="A147" i="1"/>
  <c r="A162" i="1"/>
  <c r="A124" i="1"/>
  <c r="A125" i="1"/>
  <c r="A160" i="1"/>
  <c r="A159" i="1"/>
  <c r="A126" i="1"/>
  <c r="A158" i="1"/>
  <c r="A157" i="1"/>
  <c r="A135" i="1"/>
  <c r="A134" i="1"/>
  <c r="A133" i="1"/>
  <c r="A132" i="1"/>
  <c r="A131" i="1"/>
  <c r="A130" i="1"/>
  <c r="A129" i="1"/>
  <c r="A267" i="1"/>
  <c r="A128" i="1"/>
  <c r="A127" i="1"/>
  <c r="A136" i="1"/>
  <c r="A121" i="1"/>
  <c r="A122" i="1"/>
  <c r="A123" i="1"/>
  <c r="A304" i="1"/>
  <c r="A303" i="1"/>
  <c r="A305" i="1"/>
  <c r="A306" i="1"/>
  <c r="A296" i="1"/>
  <c r="A297" i="1"/>
  <c r="A299" i="1"/>
  <c r="A298" i="1"/>
  <c r="A300" i="1"/>
  <c r="A301" i="1"/>
  <c r="A302" i="1"/>
  <c r="A317" i="1"/>
  <c r="A318" i="1"/>
  <c r="A319" i="1"/>
  <c r="A200" i="1"/>
  <c r="A320" i="1"/>
  <c r="A308" i="1"/>
  <c r="A309" i="1"/>
  <c r="A310" i="1"/>
  <c r="A311" i="1"/>
  <c r="A312" i="1"/>
  <c r="A313" i="1"/>
  <c r="A314" i="1"/>
  <c r="A315" i="1"/>
  <c r="A316" i="1"/>
  <c r="A192" i="1"/>
  <c r="A187" i="1"/>
  <c r="A194" i="1"/>
  <c r="A188" i="1"/>
  <c r="A197" i="1"/>
  <c r="A189" i="1"/>
  <c r="A199" i="1"/>
  <c r="A190" i="1"/>
  <c r="A191" i="1"/>
  <c r="A193" i="1"/>
  <c r="A195" i="1"/>
  <c r="A196" i="1"/>
  <c r="A198" i="1"/>
  <c r="A67" i="1"/>
  <c r="A68" i="1"/>
  <c r="A69" i="1"/>
  <c r="A70" i="1"/>
  <c r="A71" i="1"/>
  <c r="A72" i="1"/>
  <c r="A74" i="1"/>
  <c r="A73" i="1"/>
  <c r="A75" i="1"/>
  <c r="A76" i="1"/>
  <c r="A161" i="1"/>
  <c r="A80" i="1"/>
  <c r="A81" i="1"/>
  <c r="A82" i="1"/>
  <c r="A117" i="1"/>
  <c r="A61" i="1"/>
  <c r="A62" i="1"/>
  <c r="A63" i="1"/>
  <c r="A65" i="1"/>
  <c r="A64" i="1"/>
  <c r="A66" i="1"/>
  <c r="A78" i="1"/>
  <c r="A79" i="1"/>
  <c r="A238" i="1"/>
  <c r="A240" i="1"/>
  <c r="A275" i="1"/>
  <c r="A272" i="1"/>
  <c r="A273" i="1"/>
  <c r="A274" i="1"/>
  <c r="A37" i="1"/>
  <c r="A111" i="1"/>
  <c r="A42" i="1"/>
  <c r="A38" i="1"/>
  <c r="A39" i="1"/>
  <c r="A40" i="1"/>
  <c r="A41" i="1"/>
  <c r="A223" i="1"/>
  <c r="A224" i="1"/>
  <c r="A225" i="1"/>
  <c r="A202" i="1"/>
  <c r="A203" i="1"/>
  <c r="A268" i="1"/>
  <c r="A266" i="1"/>
  <c r="A262" i="1"/>
  <c r="A263" i="1"/>
  <c r="A256" i="1"/>
  <c r="A242" i="1"/>
  <c r="A271" i="1"/>
  <c r="A257" i="1"/>
  <c r="A258" i="1"/>
  <c r="A270" i="1"/>
  <c r="A259" i="1"/>
  <c r="A269" i="1"/>
  <c r="A260" i="1"/>
  <c r="A261" i="1"/>
  <c r="A265" i="1"/>
  <c r="A264" i="1"/>
  <c r="A287" i="1"/>
  <c r="A237" i="1"/>
  <c r="A284" i="1"/>
  <c r="A285" i="1"/>
  <c r="A286" i="1"/>
  <c r="A276" i="1"/>
  <c r="A277" i="1"/>
  <c r="A278" i="1"/>
  <c r="A283" i="1"/>
  <c r="A279" i="1"/>
  <c r="A281" i="1"/>
  <c r="A280" i="1"/>
  <c r="A282" i="1"/>
  <c r="A184" i="1"/>
  <c r="A183" i="1"/>
  <c r="A86" i="1"/>
  <c r="A85" i="1"/>
  <c r="A204" i="1"/>
  <c r="A205" i="1"/>
  <c r="A207" i="1"/>
  <c r="A206" i="1"/>
  <c r="A208" i="1"/>
  <c r="A210" i="1"/>
  <c r="A209" i="1"/>
  <c r="A212" i="1"/>
  <c r="A213" i="1"/>
  <c r="A214" i="1"/>
  <c r="A215" i="1"/>
  <c r="A217" i="1"/>
  <c r="A216" i="1"/>
  <c r="A201" i="1"/>
  <c r="A211" i="1"/>
  <c r="A185" i="1"/>
  <c r="A186" i="1"/>
  <c r="A30" i="1"/>
  <c r="A29" i="1"/>
  <c r="A28" i="1"/>
  <c r="A14" i="1"/>
  <c r="A27" i="1"/>
  <c r="A15" i="1"/>
  <c r="A26" i="1"/>
  <c r="A16" i="1"/>
  <c r="A25" i="1"/>
  <c r="A17" i="1"/>
  <c r="A18" i="1"/>
  <c r="A24" i="1"/>
  <c r="A23" i="1"/>
  <c r="A19" i="1"/>
  <c r="A20" i="1"/>
  <c r="A22" i="1"/>
  <c r="A21" i="1"/>
  <c r="A35" i="1"/>
  <c r="A36" i="1"/>
  <c r="A34" i="1"/>
  <c r="A33" i="1"/>
  <c r="A31" i="1"/>
  <c r="A32" i="1"/>
  <c r="A93" i="1"/>
  <c r="A94" i="1"/>
  <c r="A87" i="1"/>
  <c r="A95" i="1"/>
  <c r="A96" i="1"/>
  <c r="A107" i="1"/>
  <c r="A97" i="1"/>
  <c r="A98" i="1"/>
  <c r="A106" i="1"/>
  <c r="A105" i="1"/>
  <c r="A116" i="1"/>
  <c r="A104" i="1"/>
  <c r="A103" i="1"/>
  <c r="A99" i="1"/>
  <c r="A100" i="1"/>
  <c r="A102" i="1"/>
  <c r="A101" i="1"/>
  <c r="A115" i="1"/>
  <c r="A88" i="1"/>
  <c r="A119" i="1"/>
  <c r="A118" i="1"/>
  <c r="A89" i="1"/>
  <c r="A113" i="1"/>
  <c r="A114" i="1"/>
  <c r="A90" i="1"/>
  <c r="A91" i="1"/>
  <c r="A112" i="1"/>
  <c r="A92" i="1"/>
</calcChain>
</file>

<file path=xl/sharedStrings.xml><?xml version="1.0" encoding="utf-8"?>
<sst xmlns="http://schemas.openxmlformats.org/spreadsheetml/2006/main" count="16" uniqueCount="16">
  <si>
    <t>Address</t>
  </si>
  <si>
    <t>Municipal Owned</t>
  </si>
  <si>
    <t>281 ESPLANADE ST.</t>
  </si>
  <si>
    <t>Zip Code</t>
  </si>
  <si>
    <t>Municipal Owned - Water Tank</t>
  </si>
  <si>
    <t xml:space="preserve">700 Jericho Rd. </t>
  </si>
  <si>
    <t>679 Jericho Rd.</t>
  </si>
  <si>
    <t>Municipal Owned - Water Building</t>
  </si>
  <si>
    <t>431 Bridge St.</t>
  </si>
  <si>
    <t>Municipal Owened - Water Pump House</t>
  </si>
  <si>
    <t>Municipal Owned - Fire Department</t>
  </si>
  <si>
    <t>Municipal Owned - Town Garage</t>
  </si>
  <si>
    <t>Municipal Owned - Town Hall</t>
  </si>
  <si>
    <t>Municipal Owned - Library</t>
  </si>
  <si>
    <t>Municipal Owned - Wastewter Treatement Facility</t>
  </si>
  <si>
    <t>TOWN OF RICHMOND WATER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</si>
</sst>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164" fontId="0" fillId="0" borderId="0" xfId="0" applyNumberFormat="1"/>
    <xf numFmtId="16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5"/>
  <sheetViews>
    <sheetView tabSelected="1" workbookViewId="0">
      <selection activeCell="C13" sqref="C13"/>
    </sheetView>
  </sheetViews>
  <sheetFormatPr defaultRowHeight="15" x14ac:dyDescent="0.25"/>
  <cols>
    <col min="1" max="1" width="28.7109375" customWidth="1"/>
    <col min="2" max="2" width="28.7109375" style="2" customWidth="1"/>
    <col min="3" max="3" width="46.7109375" bestFit="1" customWidth="1"/>
  </cols>
  <sheetData>
    <row r="1" spans="1:3" x14ac:dyDescent="0.25">
      <c r="A1" t="s">
        <v>15</v>
      </c>
    </row>
    <row r="4" spans="1:3" x14ac:dyDescent="0.25">
      <c r="A4" s="1" t="s">
        <v>0</v>
      </c>
      <c r="B4" s="3" t="s">
        <v>3</v>
      </c>
      <c r="C4" s="1" t="s">
        <v>1</v>
      </c>
    </row>
    <row r="5" spans="1:3" x14ac:dyDescent="0.25">
      <c r="A5" t="s">
        <v>5</v>
      </c>
      <c r="B5" s="2">
        <v>5477</v>
      </c>
      <c r="C5" t="s">
        <v>4</v>
      </c>
    </row>
    <row r="6" spans="1:3" x14ac:dyDescent="0.25">
      <c r="A6" t="s">
        <v>6</v>
      </c>
      <c r="B6" s="2">
        <v>5477</v>
      </c>
      <c r="C6" t="s">
        <v>7</v>
      </c>
    </row>
    <row r="7" spans="1:3" x14ac:dyDescent="0.25">
      <c r="A7" t="s">
        <v>8</v>
      </c>
      <c r="B7" s="2">
        <v>5477</v>
      </c>
      <c r="C7" t="s">
        <v>9</v>
      </c>
    </row>
    <row r="8" spans="1:3" x14ac:dyDescent="0.25">
      <c r="A8" t="str">
        <f>"47 BAKER ST"</f>
        <v>47 BAKER ST</v>
      </c>
      <c r="B8" s="2">
        <v>5477</v>
      </c>
    </row>
    <row r="9" spans="1:3" x14ac:dyDescent="0.25">
      <c r="A9" t="str">
        <f>"56 BAKER ST"</f>
        <v>56 BAKER ST</v>
      </c>
      <c r="B9" s="2">
        <v>5477</v>
      </c>
    </row>
    <row r="10" spans="1:3" x14ac:dyDescent="0.25">
      <c r="A10" t="str">
        <f>"66 BAKER ST"</f>
        <v>66 BAKER ST</v>
      </c>
      <c r="B10" s="2">
        <v>5477</v>
      </c>
    </row>
    <row r="11" spans="1:3" x14ac:dyDescent="0.25">
      <c r="A11" t="str">
        <f>"82 BAKER ST"</f>
        <v>82 BAKER ST</v>
      </c>
      <c r="B11" s="2">
        <v>5477</v>
      </c>
    </row>
    <row r="12" spans="1:3" x14ac:dyDescent="0.25">
      <c r="A12" t="str">
        <f>"75 BAKER ST"</f>
        <v>75 BAKER ST</v>
      </c>
      <c r="B12" s="2">
        <v>5477</v>
      </c>
    </row>
    <row r="13" spans="1:3" x14ac:dyDescent="0.25">
      <c r="A13" t="str">
        <f>"100 BAKER ST"</f>
        <v>100 BAKER ST</v>
      </c>
      <c r="B13" s="2">
        <v>5477</v>
      </c>
    </row>
    <row r="14" spans="1:3" x14ac:dyDescent="0.25">
      <c r="A14" t="str">
        <f>"127 TILDEN AVE"</f>
        <v>127 TILDEN AVE</v>
      </c>
      <c r="B14" s="2">
        <v>5477</v>
      </c>
    </row>
    <row r="15" spans="1:3" x14ac:dyDescent="0.25">
      <c r="A15" t="str">
        <f>"151 TILDEN AVE"</f>
        <v>151 TILDEN AVE</v>
      </c>
      <c r="B15" s="2">
        <v>5477</v>
      </c>
    </row>
    <row r="16" spans="1:3" x14ac:dyDescent="0.25">
      <c r="A16" t="str">
        <f>"157 TILDEN AVE"</f>
        <v>157 TILDEN AVE</v>
      </c>
      <c r="B16" s="2">
        <v>5477</v>
      </c>
    </row>
    <row r="17" spans="1:2" x14ac:dyDescent="0.25">
      <c r="A17" t="str">
        <f>"171 TILDEN AVE"</f>
        <v>171 TILDEN AVE</v>
      </c>
      <c r="B17" s="2">
        <v>5477</v>
      </c>
    </row>
    <row r="18" spans="1:2" x14ac:dyDescent="0.25">
      <c r="A18" t="str">
        <f>"183 TILDEN AVE"</f>
        <v>183 TILDEN AVE</v>
      </c>
      <c r="B18" s="2">
        <v>5477</v>
      </c>
    </row>
    <row r="19" spans="1:2" x14ac:dyDescent="0.25">
      <c r="A19" t="str">
        <f>"203 TILDEN AVE"</f>
        <v>203 TILDEN AVE</v>
      </c>
      <c r="B19" s="2">
        <v>5477</v>
      </c>
    </row>
    <row r="20" spans="1:2" x14ac:dyDescent="0.25">
      <c r="A20" t="str">
        <f>"209 TILDEN AVE"</f>
        <v>209 TILDEN AVE</v>
      </c>
      <c r="B20" s="2">
        <v>5477</v>
      </c>
    </row>
    <row r="21" spans="1:2" x14ac:dyDescent="0.25">
      <c r="A21" t="str">
        <f>"232 TILDEN AVE"</f>
        <v>232 TILDEN AVE</v>
      </c>
      <c r="B21" s="2">
        <v>5477</v>
      </c>
    </row>
    <row r="22" spans="1:2" x14ac:dyDescent="0.25">
      <c r="A22" t="str">
        <f>"222 TILDEN AVE"</f>
        <v>222 TILDEN AVE</v>
      </c>
      <c r="B22" s="2">
        <v>5477</v>
      </c>
    </row>
    <row r="23" spans="1:2" x14ac:dyDescent="0.25">
      <c r="A23" t="str">
        <f>"202 TILDEN AVE"</f>
        <v>202 TILDEN AVE</v>
      </c>
      <c r="B23" s="2">
        <v>5477</v>
      </c>
    </row>
    <row r="24" spans="1:2" x14ac:dyDescent="0.25">
      <c r="A24" t="str">
        <f>"186 TILDEN AVE"</f>
        <v>186 TILDEN AVE</v>
      </c>
      <c r="B24" s="2">
        <v>5477</v>
      </c>
    </row>
    <row r="25" spans="1:2" x14ac:dyDescent="0.25">
      <c r="A25" t="str">
        <f>"164 TILDEN AVE"</f>
        <v>164 TILDEN AVE</v>
      </c>
      <c r="B25" s="2">
        <v>5477</v>
      </c>
    </row>
    <row r="26" spans="1:2" x14ac:dyDescent="0.25">
      <c r="A26" t="str">
        <f>"154 TILDEN AVE"</f>
        <v>154 TILDEN AVE</v>
      </c>
      <c r="B26" s="2">
        <v>5477</v>
      </c>
    </row>
    <row r="27" spans="1:2" x14ac:dyDescent="0.25">
      <c r="A27" t="str">
        <f>"142 TILDEN AVE"</f>
        <v>142 TILDEN AVE</v>
      </c>
      <c r="B27" s="2">
        <v>5477</v>
      </c>
    </row>
    <row r="28" spans="1:2" x14ac:dyDescent="0.25">
      <c r="A28" t="str">
        <f>"122 TILDEN AVE"</f>
        <v>122 TILDEN AVE</v>
      </c>
      <c r="B28" s="2">
        <v>5477</v>
      </c>
    </row>
    <row r="29" spans="1:2" x14ac:dyDescent="0.25">
      <c r="A29" t="str">
        <f>"114 TILDEN AVE"</f>
        <v>114 TILDEN AVE</v>
      </c>
      <c r="B29" s="2">
        <v>5477</v>
      </c>
    </row>
    <row r="30" spans="1:2" x14ac:dyDescent="0.25">
      <c r="A30" t="str">
        <f>"102 TILDEN AVE"</f>
        <v>102 TILDEN AVE</v>
      </c>
      <c r="B30" s="2">
        <v>5477</v>
      </c>
    </row>
    <row r="31" spans="1:2" x14ac:dyDescent="0.25">
      <c r="A31" t="str">
        <f>"83 TILDEN AVE"</f>
        <v>83 TILDEN AVE</v>
      </c>
      <c r="B31" s="2">
        <v>5477</v>
      </c>
    </row>
    <row r="32" spans="1:2" x14ac:dyDescent="0.25">
      <c r="A32" t="str">
        <f>"86 TILDEN AVE"</f>
        <v>86 TILDEN AVE</v>
      </c>
      <c r="B32" s="2">
        <v>5477</v>
      </c>
    </row>
    <row r="33" spans="1:2" x14ac:dyDescent="0.25">
      <c r="A33" t="str">
        <f>"72 TILDEN AVE"</f>
        <v>72 TILDEN AVE</v>
      </c>
      <c r="B33" s="2">
        <v>5477</v>
      </c>
    </row>
    <row r="34" spans="1:2" x14ac:dyDescent="0.25">
      <c r="A34" t="str">
        <f>"54 TILDEN AVE"</f>
        <v>54 TILDEN AVE</v>
      </c>
      <c r="B34" s="2">
        <v>5477</v>
      </c>
    </row>
    <row r="35" spans="1:2" x14ac:dyDescent="0.25">
      <c r="A35" t="str">
        <f>"51 A TILDEN AVE"</f>
        <v>51 A TILDEN AVE</v>
      </c>
      <c r="B35" s="2">
        <v>5477</v>
      </c>
    </row>
    <row r="36" spans="1:2" x14ac:dyDescent="0.25">
      <c r="A36" t="str">
        <f>"51 B TILDEN AVE"</f>
        <v>51 B TILDEN AVE</v>
      </c>
      <c r="B36" s="2">
        <v>5477</v>
      </c>
    </row>
    <row r="37" spans="1:2" x14ac:dyDescent="0.25">
      <c r="A37" t="str">
        <f>"111 MILLETT ST"</f>
        <v>111 MILLETT ST</v>
      </c>
      <c r="B37" s="2">
        <v>5477</v>
      </c>
    </row>
    <row r="38" spans="1:2" x14ac:dyDescent="0.25">
      <c r="A38" t="str">
        <f>"65 MILLETT ST"</f>
        <v>65 MILLETT ST</v>
      </c>
      <c r="B38" s="2">
        <v>5477</v>
      </c>
    </row>
    <row r="39" spans="1:2" x14ac:dyDescent="0.25">
      <c r="A39" t="str">
        <f>"65 MILLETT ST"</f>
        <v>65 MILLETT ST</v>
      </c>
      <c r="B39" s="2">
        <v>5477</v>
      </c>
    </row>
    <row r="40" spans="1:2" x14ac:dyDescent="0.25">
      <c r="A40" t="str">
        <f>"65 MILLETT ST"</f>
        <v>65 MILLETT ST</v>
      </c>
      <c r="B40" s="2">
        <v>5477</v>
      </c>
    </row>
    <row r="41" spans="1:2" x14ac:dyDescent="0.25">
      <c r="A41" t="str">
        <f>"65 MILLETT ST  SUITE"</f>
        <v>65 MILLETT ST  SUITE</v>
      </c>
      <c r="B41" s="2">
        <v>5477</v>
      </c>
    </row>
    <row r="42" spans="1:2" x14ac:dyDescent="0.25">
      <c r="A42" t="str">
        <f>"31 MILLETT ST"</f>
        <v>31 MILLETT ST</v>
      </c>
      <c r="B42" s="2">
        <v>5477</v>
      </c>
    </row>
    <row r="43" spans="1:2" x14ac:dyDescent="0.25">
      <c r="A43" t="str">
        <f>"29 BROWNS CT"</f>
        <v>29 BROWNS CT</v>
      </c>
      <c r="B43" s="2">
        <v>5477</v>
      </c>
    </row>
    <row r="44" spans="1:2" x14ac:dyDescent="0.25">
      <c r="A44" t="str">
        <f>"30 BROWNS CT"</f>
        <v>30 BROWNS CT</v>
      </c>
      <c r="B44" s="2">
        <v>5477</v>
      </c>
    </row>
    <row r="45" spans="1:2" x14ac:dyDescent="0.25">
      <c r="A45" t="str">
        <f>"63 BROWNS CT"</f>
        <v>63 BROWNS CT</v>
      </c>
      <c r="B45" s="2">
        <v>5477</v>
      </c>
    </row>
    <row r="46" spans="1:2" x14ac:dyDescent="0.25">
      <c r="A46" t="str">
        <f>"88 BROWNS CT"</f>
        <v>88 BROWNS CT</v>
      </c>
      <c r="B46" s="2">
        <v>5477</v>
      </c>
    </row>
    <row r="47" spans="1:2" x14ac:dyDescent="0.25">
      <c r="A47" t="str">
        <f>"101 BROWNS CT"</f>
        <v>101 BROWNS CT</v>
      </c>
      <c r="B47" s="2">
        <v>5477</v>
      </c>
    </row>
    <row r="48" spans="1:2" x14ac:dyDescent="0.25">
      <c r="A48" t="str">
        <f>"116 BROWNS CT"</f>
        <v>116 BROWNS CT</v>
      </c>
      <c r="B48" s="2">
        <v>5477</v>
      </c>
    </row>
    <row r="49" spans="1:2" x14ac:dyDescent="0.25">
      <c r="A49" t="str">
        <f>"125 BROWNS CT"</f>
        <v>125 BROWNS CT</v>
      </c>
      <c r="B49" s="2">
        <v>5477</v>
      </c>
    </row>
    <row r="50" spans="1:2" x14ac:dyDescent="0.25">
      <c r="A50" t="str">
        <f>"125 BROWNS CT"</f>
        <v>125 BROWNS CT</v>
      </c>
      <c r="B50" s="2">
        <v>5477</v>
      </c>
    </row>
    <row r="51" spans="1:2" x14ac:dyDescent="0.25">
      <c r="A51" t="str">
        <f>"136 BROWNS CT"</f>
        <v>136 BROWNS CT</v>
      </c>
      <c r="B51" s="2">
        <v>5477</v>
      </c>
    </row>
    <row r="52" spans="1:2" x14ac:dyDescent="0.25">
      <c r="A52" t="str">
        <f>"149 BROWNS CT"</f>
        <v>149 BROWNS CT</v>
      </c>
      <c r="B52" s="2">
        <v>5477</v>
      </c>
    </row>
    <row r="53" spans="1:2" x14ac:dyDescent="0.25">
      <c r="A53" t="str">
        <f>"163 BROWNS CT"</f>
        <v>163 BROWNS CT</v>
      </c>
      <c r="B53" s="2">
        <v>5477</v>
      </c>
    </row>
    <row r="54" spans="1:2" x14ac:dyDescent="0.25">
      <c r="A54" t="str">
        <f>"158 BROWNS CT"</f>
        <v>158 BROWNS CT</v>
      </c>
      <c r="B54" s="2">
        <v>5477</v>
      </c>
    </row>
    <row r="55" spans="1:2" x14ac:dyDescent="0.25">
      <c r="A55" t="str">
        <f>"176 BROWNS CT"</f>
        <v>176 BROWNS CT</v>
      </c>
      <c r="B55" s="2">
        <v>5477</v>
      </c>
    </row>
    <row r="56" spans="1:2" x14ac:dyDescent="0.25">
      <c r="A56" t="str">
        <f>"181 BROWNS CT"</f>
        <v>181 BROWNS CT</v>
      </c>
      <c r="B56" s="2">
        <v>5477</v>
      </c>
    </row>
    <row r="57" spans="1:2" x14ac:dyDescent="0.25">
      <c r="A57" t="str">
        <f>"44 BURNETT CT"</f>
        <v>44 BURNETT CT</v>
      </c>
      <c r="B57" s="2">
        <v>5477</v>
      </c>
    </row>
    <row r="58" spans="1:2" x14ac:dyDescent="0.25">
      <c r="A58" t="str">
        <f>"62 BURNETT CT"</f>
        <v>62 BURNETT CT</v>
      </c>
      <c r="B58" s="2">
        <v>5477</v>
      </c>
    </row>
    <row r="59" spans="1:2" x14ac:dyDescent="0.25">
      <c r="A59" t="str">
        <f>"88 BURNETT CT"</f>
        <v>88 BURNETT CT</v>
      </c>
      <c r="B59" s="2">
        <v>5477</v>
      </c>
    </row>
    <row r="60" spans="1:2" x14ac:dyDescent="0.25">
      <c r="A60" t="str">
        <f>"120 BURNETT CT"</f>
        <v>120 BURNETT CT</v>
      </c>
      <c r="B60" s="2">
        <v>5477</v>
      </c>
    </row>
    <row r="61" spans="1:2" x14ac:dyDescent="0.25">
      <c r="A61" t="str">
        <f>"52 JERICHO RD"</f>
        <v>52 JERICHO RD</v>
      </c>
      <c r="B61" s="2">
        <v>5477</v>
      </c>
    </row>
    <row r="62" spans="1:2" x14ac:dyDescent="0.25">
      <c r="A62" t="str">
        <f>"62 JERICHO RD"</f>
        <v>62 JERICHO RD</v>
      </c>
      <c r="B62" s="2">
        <v>5477</v>
      </c>
    </row>
    <row r="63" spans="1:2" x14ac:dyDescent="0.25">
      <c r="A63" t="str">
        <f>"78 JERICHO RD"</f>
        <v>78 JERICHO RD</v>
      </c>
      <c r="B63" s="2">
        <v>5477</v>
      </c>
    </row>
    <row r="64" spans="1:2" x14ac:dyDescent="0.25">
      <c r="A64" t="str">
        <f>"90 JERICHO RD"</f>
        <v>90 JERICHO RD</v>
      </c>
      <c r="B64" s="2">
        <v>5477</v>
      </c>
    </row>
    <row r="65" spans="1:2" x14ac:dyDescent="0.25">
      <c r="A65" t="str">
        <f>"87 JERICHO RD"</f>
        <v>87 JERICHO RD</v>
      </c>
      <c r="B65" s="2">
        <v>5477</v>
      </c>
    </row>
    <row r="66" spans="1:2" x14ac:dyDescent="0.25">
      <c r="A66" t="str">
        <f>"99 JERICHO RD"</f>
        <v>99 JERICHO RD</v>
      </c>
      <c r="B66" s="2">
        <v>5477</v>
      </c>
    </row>
    <row r="67" spans="1:2" x14ac:dyDescent="0.25">
      <c r="A67" t="str">
        <f>"109 JERICHO RD"</f>
        <v>109 JERICHO RD</v>
      </c>
      <c r="B67" s="2">
        <v>5477</v>
      </c>
    </row>
    <row r="68" spans="1:2" x14ac:dyDescent="0.25">
      <c r="A68" t="str">
        <f>"112 JERICHO RD"</f>
        <v>112 JERICHO RD</v>
      </c>
      <c r="B68" s="2">
        <v>5477</v>
      </c>
    </row>
    <row r="69" spans="1:2" x14ac:dyDescent="0.25">
      <c r="A69" t="str">
        <f>"137A JERICHO RD"</f>
        <v>137A JERICHO RD</v>
      </c>
      <c r="B69" s="2">
        <v>5477</v>
      </c>
    </row>
    <row r="70" spans="1:2" x14ac:dyDescent="0.25">
      <c r="A70" t="str">
        <f>"137B JERICHO RD"</f>
        <v>137B JERICHO RD</v>
      </c>
      <c r="B70" s="2">
        <v>5477</v>
      </c>
    </row>
    <row r="71" spans="1:2" x14ac:dyDescent="0.25">
      <c r="A71" t="str">
        <f>"147 JERICHO RD"</f>
        <v>147 JERICHO RD</v>
      </c>
      <c r="B71" s="2">
        <v>5477</v>
      </c>
    </row>
    <row r="72" spans="1:2" x14ac:dyDescent="0.25">
      <c r="A72" t="str">
        <f>"233 JERICHO RD"</f>
        <v>233 JERICHO RD</v>
      </c>
      <c r="B72" s="2">
        <v>5477</v>
      </c>
    </row>
    <row r="73" spans="1:2" x14ac:dyDescent="0.25">
      <c r="A73" t="str">
        <f>"249 JERICHO RD"</f>
        <v>249 JERICHO RD</v>
      </c>
      <c r="B73" s="2">
        <v>5477</v>
      </c>
    </row>
    <row r="74" spans="1:2" x14ac:dyDescent="0.25">
      <c r="A74" t="str">
        <f>"240 JERICHO RD"</f>
        <v>240 JERICHO RD</v>
      </c>
      <c r="B74" s="2">
        <v>5477</v>
      </c>
    </row>
    <row r="75" spans="1:2" x14ac:dyDescent="0.25">
      <c r="A75" t="str">
        <f>"283 JERICHO RD"</f>
        <v>283 JERICHO RD</v>
      </c>
      <c r="B75" s="2">
        <v>5477</v>
      </c>
    </row>
    <row r="76" spans="1:2" x14ac:dyDescent="0.25">
      <c r="A76" t="str">
        <f>"297 JERICHO RD"</f>
        <v>297 JERICHO RD</v>
      </c>
      <c r="B76" s="2">
        <v>5477</v>
      </c>
    </row>
    <row r="77" spans="1:2" x14ac:dyDescent="0.25">
      <c r="A77" t="str">
        <f>"14 BROWNS CT"</f>
        <v>14 BROWNS CT</v>
      </c>
      <c r="B77" s="2">
        <v>5477</v>
      </c>
    </row>
    <row r="78" spans="1:2" x14ac:dyDescent="0.25">
      <c r="A78" t="str">
        <f>"346 JERICHO RD UNIT 1"</f>
        <v>346 JERICHO RD UNIT 1</v>
      </c>
      <c r="B78" s="2">
        <v>5477</v>
      </c>
    </row>
    <row r="79" spans="1:2" x14ac:dyDescent="0.25">
      <c r="A79" t="str">
        <f>"346 JERICHO RD UNIT 2"</f>
        <v>346 JERICHO RD UNIT 2</v>
      </c>
      <c r="B79" s="2">
        <v>5477</v>
      </c>
    </row>
    <row r="80" spans="1:2" x14ac:dyDescent="0.25">
      <c r="A80" t="str">
        <f>"341 JERICHO RD"</f>
        <v>341 JERICHO RD</v>
      </c>
      <c r="B80" s="2">
        <v>5477</v>
      </c>
    </row>
    <row r="81" spans="1:2" x14ac:dyDescent="0.25">
      <c r="A81" t="str">
        <f>"343 JERICHO RD"</f>
        <v>343 JERICHO RD</v>
      </c>
      <c r="B81" s="2">
        <v>5477</v>
      </c>
    </row>
    <row r="82" spans="1:2" x14ac:dyDescent="0.25">
      <c r="A82" t="str">
        <f>"343 JERICHO RD"</f>
        <v>343 JERICHO RD</v>
      </c>
      <c r="B82" s="2">
        <v>5477</v>
      </c>
    </row>
    <row r="83" spans="1:2" x14ac:dyDescent="0.25">
      <c r="A83" t="str">
        <f>"17 BURNETT CT"</f>
        <v>17 BURNETT CT</v>
      </c>
      <c r="B83" s="2">
        <v>5477</v>
      </c>
    </row>
    <row r="84" spans="1:2" x14ac:dyDescent="0.25">
      <c r="A84" t="str">
        <f>"12 BURNETT CT"</f>
        <v>12 BURNETT CT</v>
      </c>
      <c r="B84" s="2">
        <v>5477</v>
      </c>
    </row>
    <row r="85" spans="1:2" x14ac:dyDescent="0.25">
      <c r="A85" t="str">
        <f>"173 SCHOOL ST"</f>
        <v>173 SCHOOL ST</v>
      </c>
      <c r="B85" s="2">
        <v>5477</v>
      </c>
    </row>
    <row r="86" spans="1:2" x14ac:dyDescent="0.25">
      <c r="A86" t="str">
        <f>"125 SCHOOL ST"</f>
        <v>125 SCHOOL ST</v>
      </c>
      <c r="B86" s="2">
        <v>5477</v>
      </c>
    </row>
    <row r="87" spans="1:2" x14ac:dyDescent="0.25">
      <c r="A87" t="str">
        <f>"13 WEST MAIN ST"</f>
        <v>13 WEST MAIN ST</v>
      </c>
      <c r="B87" s="2">
        <v>5477</v>
      </c>
    </row>
    <row r="88" spans="1:2" x14ac:dyDescent="0.25">
      <c r="A88" t="str">
        <f>"35 WEST MAIN ST"</f>
        <v>35 WEST MAIN ST</v>
      </c>
      <c r="B88" s="2">
        <v>5477</v>
      </c>
    </row>
    <row r="89" spans="1:2" x14ac:dyDescent="0.25">
      <c r="A89" t="str">
        <f>"51 WEST MAIN ST"</f>
        <v>51 WEST MAIN ST</v>
      </c>
      <c r="B89" s="2">
        <v>5477</v>
      </c>
    </row>
    <row r="90" spans="1:2" x14ac:dyDescent="0.25">
      <c r="A90" t="str">
        <f>"65 WEST MAIN ST"</f>
        <v>65 WEST MAIN ST</v>
      </c>
      <c r="B90" s="2">
        <v>5477</v>
      </c>
    </row>
    <row r="91" spans="1:2" x14ac:dyDescent="0.25">
      <c r="A91" t="str">
        <f>"77 WEST MAIN ST"</f>
        <v>77 WEST MAIN ST</v>
      </c>
      <c r="B91" s="2">
        <v>5477</v>
      </c>
    </row>
    <row r="92" spans="1:2" x14ac:dyDescent="0.25">
      <c r="A92" t="str">
        <f>"91 WEST MAIN ST"</f>
        <v>91 WEST MAIN ST</v>
      </c>
      <c r="B92" s="2">
        <v>5477</v>
      </c>
    </row>
    <row r="93" spans="1:2" x14ac:dyDescent="0.25">
      <c r="A93" t="str">
        <f>"103 WEST MAIN ST"</f>
        <v>103 WEST MAIN ST</v>
      </c>
      <c r="B93" s="2">
        <v>5477</v>
      </c>
    </row>
    <row r="94" spans="1:2" x14ac:dyDescent="0.25">
      <c r="A94" t="str">
        <f>"117 WEST MAIN ST"</f>
        <v>117 WEST MAIN ST</v>
      </c>
      <c r="B94" s="2">
        <v>5477</v>
      </c>
    </row>
    <row r="95" spans="1:2" x14ac:dyDescent="0.25">
      <c r="A95" t="str">
        <f>"141 WEST MAIN ST"</f>
        <v>141 WEST MAIN ST</v>
      </c>
      <c r="B95" s="2">
        <v>5477</v>
      </c>
    </row>
    <row r="96" spans="1:2" x14ac:dyDescent="0.25">
      <c r="A96" t="str">
        <f>"155 WEST MAIN ST"</f>
        <v>155 WEST MAIN ST</v>
      </c>
      <c r="B96" s="2">
        <v>5477</v>
      </c>
    </row>
    <row r="97" spans="1:2" x14ac:dyDescent="0.25">
      <c r="A97" t="str">
        <f>"167 WEST MAIN ST"</f>
        <v>167 WEST MAIN ST</v>
      </c>
      <c r="B97" s="2">
        <v>5477</v>
      </c>
    </row>
    <row r="98" spans="1:2" x14ac:dyDescent="0.25">
      <c r="A98" t="str">
        <f>"183 WEST MAIN ST"</f>
        <v>183 WEST MAIN ST</v>
      </c>
      <c r="B98" s="2">
        <v>5477</v>
      </c>
    </row>
    <row r="99" spans="1:2" x14ac:dyDescent="0.25">
      <c r="A99" t="str">
        <f>"215 WEST MAIN ST"</f>
        <v>215 WEST MAIN ST</v>
      </c>
      <c r="B99" s="2">
        <v>5477</v>
      </c>
    </row>
    <row r="100" spans="1:2" x14ac:dyDescent="0.25">
      <c r="A100" t="str">
        <f>"217 WEST MAIN ST"</f>
        <v>217 WEST MAIN ST</v>
      </c>
      <c r="B100" s="2">
        <v>5477</v>
      </c>
    </row>
    <row r="101" spans="1:2" x14ac:dyDescent="0.25">
      <c r="A101" t="str">
        <f>"282 WEST MAIN ST"</f>
        <v>282 WEST MAIN ST</v>
      </c>
      <c r="B101" s="2">
        <v>5477</v>
      </c>
    </row>
    <row r="102" spans="1:2" x14ac:dyDescent="0.25">
      <c r="A102" t="str">
        <f>"222 WEST MAIN ST"</f>
        <v>222 WEST MAIN ST</v>
      </c>
      <c r="B102" s="2">
        <v>5477</v>
      </c>
    </row>
    <row r="103" spans="1:2" x14ac:dyDescent="0.25">
      <c r="A103" t="str">
        <f>"214 WEST MAIN ST"</f>
        <v>214 WEST MAIN ST</v>
      </c>
      <c r="B103" s="2">
        <v>5477</v>
      </c>
    </row>
    <row r="104" spans="1:2" x14ac:dyDescent="0.25">
      <c r="A104" t="str">
        <f>"212 WEST MAIN ST"</f>
        <v>212 WEST MAIN ST</v>
      </c>
      <c r="B104" s="2">
        <v>5477</v>
      </c>
    </row>
    <row r="105" spans="1:2" x14ac:dyDescent="0.25">
      <c r="A105" t="str">
        <f>"196 WEST MAIN ST"</f>
        <v>196 WEST MAIN ST</v>
      </c>
      <c r="B105" s="2">
        <v>5477</v>
      </c>
    </row>
    <row r="106" spans="1:2" x14ac:dyDescent="0.25">
      <c r="A106" t="str">
        <f>"194 WEST MAIN ST"</f>
        <v>194 WEST MAIN ST</v>
      </c>
      <c r="B106" s="2">
        <v>5477</v>
      </c>
    </row>
    <row r="107" spans="1:2" x14ac:dyDescent="0.25">
      <c r="A107" t="str">
        <f>"164 WEST MAIN ST"</f>
        <v>164 WEST MAIN ST</v>
      </c>
      <c r="B107" s="2">
        <v>5477</v>
      </c>
    </row>
    <row r="108" spans="1:2" x14ac:dyDescent="0.25">
      <c r="A108" t="str">
        <f>"25 BAKER ST"</f>
        <v>25 BAKER ST</v>
      </c>
      <c r="B108" s="2">
        <v>5477</v>
      </c>
    </row>
    <row r="109" spans="1:2" x14ac:dyDescent="0.25">
      <c r="A109" t="str">
        <f>"24 BAKER ST"</f>
        <v>24 BAKER ST</v>
      </c>
      <c r="B109" s="2">
        <v>5477</v>
      </c>
    </row>
    <row r="110" spans="1:2" x14ac:dyDescent="0.25">
      <c r="A110" t="str">
        <f>"24 BAKER ST"</f>
        <v>24 BAKER ST</v>
      </c>
      <c r="B110" s="2">
        <v>5477</v>
      </c>
    </row>
    <row r="111" spans="1:2" x14ac:dyDescent="0.25">
      <c r="A111" t="str">
        <f>"29 MILLETT ST"</f>
        <v>29 MILLETT ST</v>
      </c>
      <c r="B111" s="2">
        <v>5477</v>
      </c>
    </row>
    <row r="112" spans="1:2" x14ac:dyDescent="0.25">
      <c r="A112" t="str">
        <f>"88 WEST MAIN ST"</f>
        <v>88 WEST MAIN ST</v>
      </c>
      <c r="B112" s="2">
        <v>5477</v>
      </c>
    </row>
    <row r="113" spans="1:2" x14ac:dyDescent="0.25">
      <c r="A113" t="str">
        <f>"64 WEST MAIN ST"</f>
        <v>64 WEST MAIN ST</v>
      </c>
      <c r="B113" s="2">
        <v>5477</v>
      </c>
    </row>
    <row r="114" spans="1:2" x14ac:dyDescent="0.25">
      <c r="A114" t="str">
        <f>"64 WEST MAIN ST"</f>
        <v>64 WEST MAIN ST</v>
      </c>
      <c r="B114" s="2">
        <v>5477</v>
      </c>
    </row>
    <row r="115" spans="1:2" x14ac:dyDescent="0.25">
      <c r="A115" t="str">
        <f>"30 WEST MAIN ST"</f>
        <v>30 WEST MAIN ST</v>
      </c>
      <c r="B115" s="2">
        <v>5477</v>
      </c>
    </row>
    <row r="116" spans="1:2" x14ac:dyDescent="0.25">
      <c r="A116" t="str">
        <f>"20 WEST MAIN ST"</f>
        <v>20 WEST MAIN ST</v>
      </c>
      <c r="B116" s="2">
        <v>5477</v>
      </c>
    </row>
    <row r="117" spans="1:2" x14ac:dyDescent="0.25">
      <c r="A117" t="str">
        <f>"47 JERICHO RD"</f>
        <v>47 JERICHO RD</v>
      </c>
      <c r="B117" s="2">
        <v>5477</v>
      </c>
    </row>
    <row r="118" spans="1:2" x14ac:dyDescent="0.25">
      <c r="A118" t="str">
        <f>"4 WEST MAIN ST"</f>
        <v>4 WEST MAIN ST</v>
      </c>
      <c r="B118" s="2">
        <v>5477</v>
      </c>
    </row>
    <row r="119" spans="1:2" x14ac:dyDescent="0.25">
      <c r="A119" t="str">
        <f>"4 WEST MAIN ST"</f>
        <v>4 WEST MAIN ST</v>
      </c>
      <c r="B119" s="2">
        <v>5477</v>
      </c>
    </row>
    <row r="120" spans="1:2" x14ac:dyDescent="0.25">
      <c r="A120" t="str">
        <f>"13 EAST MAIN ST"</f>
        <v>13 EAST MAIN ST</v>
      </c>
      <c r="B120" s="2">
        <v>5477</v>
      </c>
    </row>
    <row r="121" spans="1:2" x14ac:dyDescent="0.25">
      <c r="A121" t="str">
        <f>"35 EAST MAIN ST APT 1"</f>
        <v>35 EAST MAIN ST APT 1</v>
      </c>
      <c r="B121" s="2">
        <v>5477</v>
      </c>
    </row>
    <row r="122" spans="1:2" x14ac:dyDescent="0.25">
      <c r="A122" t="str">
        <f>"35 EAST MAIN ST APT 2"</f>
        <v>35 EAST MAIN ST APT 2</v>
      </c>
      <c r="B122" s="2">
        <v>5477</v>
      </c>
    </row>
    <row r="123" spans="1:2" x14ac:dyDescent="0.25">
      <c r="A123" t="str">
        <f>"35 EAST MAIN ST APT 3"</f>
        <v>35 EAST MAIN ST APT 3</v>
      </c>
      <c r="B123" s="2">
        <v>5477</v>
      </c>
    </row>
    <row r="124" spans="1:2" x14ac:dyDescent="0.25">
      <c r="A124" t="str">
        <f>"43 EAST MAIN ST"</f>
        <v>43 EAST MAIN ST</v>
      </c>
      <c r="B124" s="2">
        <v>5477</v>
      </c>
    </row>
    <row r="125" spans="1:2" x14ac:dyDescent="0.25">
      <c r="A125" t="str">
        <f>"51 EAST MAIN ST"</f>
        <v>51 EAST MAIN ST</v>
      </c>
      <c r="B125" s="2">
        <v>5477</v>
      </c>
    </row>
    <row r="126" spans="1:2" x14ac:dyDescent="0.25">
      <c r="A126" t="str">
        <f>"71 EAST MAIN ST"</f>
        <v>71 EAST MAIN ST</v>
      </c>
      <c r="B126" s="2">
        <v>5477</v>
      </c>
    </row>
    <row r="127" spans="1:2" x14ac:dyDescent="0.25">
      <c r="A127" t="str">
        <f>"97 EAST MAIN ST"</f>
        <v>97 EAST MAIN ST</v>
      </c>
      <c r="B127" s="2">
        <v>5477</v>
      </c>
    </row>
    <row r="128" spans="1:2" x14ac:dyDescent="0.25">
      <c r="A128" t="str">
        <f>"95 EAST MAIN ST"</f>
        <v>95 EAST MAIN ST</v>
      </c>
      <c r="B128" s="2">
        <v>5477</v>
      </c>
    </row>
    <row r="129" spans="1:2" x14ac:dyDescent="0.25">
      <c r="A129" t="str">
        <f>"93 EAST MAIN ST"</f>
        <v>93 EAST MAIN ST</v>
      </c>
      <c r="B129" s="2">
        <v>5477</v>
      </c>
    </row>
    <row r="130" spans="1:2" x14ac:dyDescent="0.25">
      <c r="A130" t="str">
        <f>"91 EAST MAIN ST"</f>
        <v>91 EAST MAIN ST</v>
      </c>
      <c r="B130" s="2">
        <v>5477</v>
      </c>
    </row>
    <row r="131" spans="1:2" x14ac:dyDescent="0.25">
      <c r="A131" t="str">
        <f>"89 EAST MAIN ST"</f>
        <v>89 EAST MAIN ST</v>
      </c>
      <c r="B131" s="2">
        <v>5477</v>
      </c>
    </row>
    <row r="132" spans="1:2" x14ac:dyDescent="0.25">
      <c r="A132" t="str">
        <f>"87 EAST MAIN ST"</f>
        <v>87 EAST MAIN ST</v>
      </c>
      <c r="B132" s="2">
        <v>5477</v>
      </c>
    </row>
    <row r="133" spans="1:2" x14ac:dyDescent="0.25">
      <c r="A133" t="str">
        <f>"85 EAST MAIN ST"</f>
        <v>85 EAST MAIN ST</v>
      </c>
      <c r="B133" s="2">
        <v>5477</v>
      </c>
    </row>
    <row r="134" spans="1:2" x14ac:dyDescent="0.25">
      <c r="A134" t="str">
        <f>"83 EAST MAIN ST"</f>
        <v>83 EAST MAIN ST</v>
      </c>
      <c r="B134" s="2">
        <v>5477</v>
      </c>
    </row>
    <row r="135" spans="1:2" x14ac:dyDescent="0.25">
      <c r="A135" t="str">
        <f>"81 EAST MAIN ST"</f>
        <v>81 EAST MAIN ST</v>
      </c>
      <c r="B135" s="2">
        <v>5477</v>
      </c>
    </row>
    <row r="136" spans="1:2" x14ac:dyDescent="0.25">
      <c r="A136" t="str">
        <f>"99 EAST MAIN ST"</f>
        <v>99 EAST MAIN ST</v>
      </c>
      <c r="B136" s="2">
        <v>5477</v>
      </c>
    </row>
    <row r="137" spans="1:2" x14ac:dyDescent="0.25">
      <c r="A137" t="str">
        <f>"113 EAST MAIN ST"</f>
        <v>113 EAST MAIN ST</v>
      </c>
      <c r="B137" s="2">
        <v>5477</v>
      </c>
    </row>
    <row r="138" spans="1:2" x14ac:dyDescent="0.25">
      <c r="A138" t="str">
        <f>"131 EAST MAIN ST"</f>
        <v>131 EAST MAIN ST</v>
      </c>
      <c r="B138" s="2">
        <v>5477</v>
      </c>
    </row>
    <row r="139" spans="1:2" x14ac:dyDescent="0.25">
      <c r="A139" t="str">
        <f>"155 EAST MAIN ST"</f>
        <v>155 EAST MAIN ST</v>
      </c>
      <c r="B139" s="2">
        <v>5477</v>
      </c>
    </row>
    <row r="140" spans="1:2" x14ac:dyDescent="0.25">
      <c r="A140" t="str">
        <f>"157 EAST MAIN ST"</f>
        <v>157 EAST MAIN ST</v>
      </c>
      <c r="B140" s="2">
        <v>5477</v>
      </c>
    </row>
    <row r="141" spans="1:2" x14ac:dyDescent="0.25">
      <c r="A141" t="str">
        <f>"189 EAST MAIN ST"</f>
        <v>189 EAST MAIN ST</v>
      </c>
      <c r="B141" s="2">
        <v>5477</v>
      </c>
    </row>
    <row r="142" spans="1:2" x14ac:dyDescent="0.25">
      <c r="A142" t="str">
        <f>"191 EAST MAIN ST"</f>
        <v>191 EAST MAIN ST</v>
      </c>
      <c r="B142" s="2">
        <v>5477</v>
      </c>
    </row>
    <row r="143" spans="1:2" x14ac:dyDescent="0.25">
      <c r="A143" t="str">
        <f>"233 EAST MAIN ST"</f>
        <v>233 EAST MAIN ST</v>
      </c>
      <c r="B143" s="2">
        <v>5477</v>
      </c>
    </row>
    <row r="144" spans="1:2" x14ac:dyDescent="0.25">
      <c r="A144" t="str">
        <f>"269 EAST MAIN ST"</f>
        <v>269 EAST MAIN ST</v>
      </c>
      <c r="B144" s="2">
        <v>5477</v>
      </c>
    </row>
    <row r="145" spans="1:3" x14ac:dyDescent="0.25">
      <c r="A145" t="str">
        <f>"287 EAST MAIN ST"</f>
        <v>287 EAST MAIN ST</v>
      </c>
      <c r="B145" s="2">
        <v>5477</v>
      </c>
    </row>
    <row r="146" spans="1:3" x14ac:dyDescent="0.25">
      <c r="A146" t="str">
        <f>"335 EAST MAIN ST"</f>
        <v>335 EAST MAIN ST</v>
      </c>
      <c r="B146" s="2">
        <v>5477</v>
      </c>
    </row>
    <row r="147" spans="1:3" x14ac:dyDescent="0.25">
      <c r="A147" t="str">
        <f>"357 EAST MAIN ST"</f>
        <v>357 EAST MAIN ST</v>
      </c>
      <c r="B147" s="2">
        <v>5477</v>
      </c>
      <c r="C147" t="s">
        <v>10</v>
      </c>
    </row>
    <row r="148" spans="1:3" x14ac:dyDescent="0.25">
      <c r="A148" t="str">
        <f>"210 EAST MAIN ST"</f>
        <v>210 EAST MAIN ST</v>
      </c>
      <c r="B148" s="2">
        <v>5477</v>
      </c>
    </row>
    <row r="149" spans="1:3" x14ac:dyDescent="0.25">
      <c r="A149" t="str">
        <f>"210 EAST MAIN ST"</f>
        <v>210 EAST MAIN ST</v>
      </c>
      <c r="B149" s="2">
        <v>5477</v>
      </c>
    </row>
    <row r="150" spans="1:3" x14ac:dyDescent="0.25">
      <c r="A150" t="str">
        <f>"182 EAST MAIN ST"</f>
        <v>182 EAST MAIN ST</v>
      </c>
      <c r="B150" s="2">
        <v>5477</v>
      </c>
    </row>
    <row r="151" spans="1:3" x14ac:dyDescent="0.25">
      <c r="A151" t="str">
        <f>"160 EAST MAIN ST"</f>
        <v>160 EAST MAIN ST</v>
      </c>
      <c r="B151" s="2">
        <v>5477</v>
      </c>
    </row>
    <row r="152" spans="1:3" x14ac:dyDescent="0.25">
      <c r="A152" t="str">
        <f>"140 EAST MAIN ST"</f>
        <v>140 EAST MAIN ST</v>
      </c>
      <c r="B152" s="2">
        <v>5477</v>
      </c>
    </row>
    <row r="153" spans="1:3" x14ac:dyDescent="0.25">
      <c r="A153" t="str">
        <f>"128 EAST MAIN ST"</f>
        <v>128 EAST MAIN ST</v>
      </c>
      <c r="B153" s="2">
        <v>5477</v>
      </c>
    </row>
    <row r="154" spans="1:3" x14ac:dyDescent="0.25">
      <c r="A154" t="str">
        <f>"122 EAST MAIN ST"</f>
        <v>122 EAST MAIN ST</v>
      </c>
      <c r="B154" s="2">
        <v>5477</v>
      </c>
    </row>
    <row r="155" spans="1:3" x14ac:dyDescent="0.25">
      <c r="A155" t="str">
        <f>"112 EAST MAIN ST"</f>
        <v>112 EAST MAIN ST</v>
      </c>
      <c r="B155" s="2">
        <v>5477</v>
      </c>
    </row>
    <row r="156" spans="1:3" x14ac:dyDescent="0.25">
      <c r="A156" t="str">
        <f>"102 EAST MAIN ST"</f>
        <v>102 EAST MAIN ST</v>
      </c>
      <c r="B156" s="2">
        <v>5477</v>
      </c>
    </row>
    <row r="157" spans="1:3" x14ac:dyDescent="0.25">
      <c r="A157" t="str">
        <f>"78 EAST MAIN ST"</f>
        <v>78 EAST MAIN ST</v>
      </c>
      <c r="B157" s="2">
        <v>5477</v>
      </c>
    </row>
    <row r="158" spans="1:3" x14ac:dyDescent="0.25">
      <c r="A158" t="str">
        <f>"72 EAST MAIN ST"</f>
        <v>72 EAST MAIN ST</v>
      </c>
      <c r="B158" s="2">
        <v>5477</v>
      </c>
    </row>
    <row r="159" spans="1:3" x14ac:dyDescent="0.25">
      <c r="A159" t="str">
        <f>"64 EAST MAIN ST"</f>
        <v>64 EAST MAIN ST</v>
      </c>
      <c r="B159" s="2">
        <v>5477</v>
      </c>
    </row>
    <row r="160" spans="1:3" x14ac:dyDescent="0.25">
      <c r="A160" t="str">
        <f>"54 EAST MAIN ST"</f>
        <v>54 EAST MAIN ST</v>
      </c>
      <c r="B160" s="2">
        <v>5477</v>
      </c>
    </row>
    <row r="161" spans="1:2" x14ac:dyDescent="0.25">
      <c r="A161" t="str">
        <f>"32 JERICHO RD"</f>
        <v>32 JERICHO RD</v>
      </c>
      <c r="B161" s="2">
        <v>5477</v>
      </c>
    </row>
    <row r="162" spans="1:2" x14ac:dyDescent="0.25">
      <c r="A162" t="str">
        <f>"38 EAST MAIN ST"</f>
        <v>38 EAST MAIN ST</v>
      </c>
      <c r="B162" s="2">
        <v>5477</v>
      </c>
    </row>
    <row r="163" spans="1:2" x14ac:dyDescent="0.25">
      <c r="A163" t="str">
        <f>"24 EAST MAIN ST"</f>
        <v>24 EAST MAIN ST</v>
      </c>
      <c r="B163" s="2">
        <v>5477</v>
      </c>
    </row>
    <row r="164" spans="1:2" x14ac:dyDescent="0.25">
      <c r="A164" t="str">
        <f>"10 EAST MAIN ST"</f>
        <v>10 EAST MAIN ST</v>
      </c>
      <c r="B164" s="2">
        <v>5477</v>
      </c>
    </row>
    <row r="165" spans="1:2" x14ac:dyDescent="0.25">
      <c r="A165" t="str">
        <f>"388 COCHRAN RD"</f>
        <v>388 COCHRAN RD</v>
      </c>
      <c r="B165" s="2">
        <v>5477</v>
      </c>
    </row>
    <row r="166" spans="1:2" x14ac:dyDescent="0.25">
      <c r="A166" t="str">
        <f>"366 COCHRAN RD"</f>
        <v>366 COCHRAN RD</v>
      </c>
      <c r="B166" s="2">
        <v>5477</v>
      </c>
    </row>
    <row r="167" spans="1:2" x14ac:dyDescent="0.25">
      <c r="A167" t="str">
        <f>"393 COCHRAN RD"</f>
        <v>393 COCHRAN RD</v>
      </c>
      <c r="B167" s="2">
        <v>5477</v>
      </c>
    </row>
    <row r="168" spans="1:2" x14ac:dyDescent="0.25">
      <c r="A168" t="str">
        <f>"355 COCHRAN RD"</f>
        <v>355 COCHRAN RD</v>
      </c>
      <c r="B168" s="2">
        <v>5477</v>
      </c>
    </row>
    <row r="169" spans="1:2" x14ac:dyDescent="0.25">
      <c r="A169" t="str">
        <f>"340 COCHRAN RD"</f>
        <v>340 COCHRAN RD</v>
      </c>
      <c r="B169" s="2">
        <v>5477</v>
      </c>
    </row>
    <row r="170" spans="1:2" x14ac:dyDescent="0.25">
      <c r="A170" t="str">
        <f>"314 COCHRAN RD"</f>
        <v>314 COCHRAN RD</v>
      </c>
      <c r="B170" s="2">
        <v>5477</v>
      </c>
    </row>
    <row r="171" spans="1:2" x14ac:dyDescent="0.25">
      <c r="A171" t="str">
        <f>"333 COCHRAN RD UNIT 2"</f>
        <v>333 COCHRAN RD UNIT 2</v>
      </c>
      <c r="B171" s="2">
        <v>5477</v>
      </c>
    </row>
    <row r="172" spans="1:2" x14ac:dyDescent="0.25">
      <c r="A172" t="str">
        <f>"333 UNIT 1 COCHRAN RD"</f>
        <v>333 UNIT 1 COCHRAN RD</v>
      </c>
      <c r="B172" s="2">
        <v>5477</v>
      </c>
    </row>
    <row r="173" spans="1:2" x14ac:dyDescent="0.25">
      <c r="A173" t="str">
        <f>"300 COCHRAN RD"</f>
        <v>300 COCHRAN RD</v>
      </c>
      <c r="B173" s="2">
        <v>5477</v>
      </c>
    </row>
    <row r="174" spans="1:2" x14ac:dyDescent="0.25">
      <c r="A174" t="str">
        <f>"298 COCHRAN RD"</f>
        <v>298 COCHRAN RD</v>
      </c>
      <c r="B174" s="2">
        <v>5477</v>
      </c>
    </row>
    <row r="175" spans="1:2" x14ac:dyDescent="0.25">
      <c r="A175" t="str">
        <f>"220 COCHRAN RD"</f>
        <v>220 COCHRAN RD</v>
      </c>
      <c r="B175" s="2">
        <v>5477</v>
      </c>
    </row>
    <row r="176" spans="1:2" x14ac:dyDescent="0.25">
      <c r="A176" t="str">
        <f>"142 COCHRAN RD"</f>
        <v>142 COCHRAN RD</v>
      </c>
      <c r="B176" s="2">
        <v>5477</v>
      </c>
    </row>
    <row r="177" spans="1:2" x14ac:dyDescent="0.25">
      <c r="A177" t="str">
        <f>"124 COCHRAN RD"</f>
        <v>124 COCHRAN RD</v>
      </c>
      <c r="B177" s="2">
        <v>5477</v>
      </c>
    </row>
    <row r="178" spans="1:2" x14ac:dyDescent="0.25">
      <c r="A178" t="str">
        <f>"110 COCHRAN RD"</f>
        <v>110 COCHRAN RD</v>
      </c>
      <c r="B178" s="2">
        <v>5477</v>
      </c>
    </row>
    <row r="179" spans="1:2" x14ac:dyDescent="0.25">
      <c r="A179" t="str">
        <f>"105 COCHRAN RD"</f>
        <v>105 COCHRAN RD</v>
      </c>
      <c r="B179" s="2">
        <v>5477</v>
      </c>
    </row>
    <row r="180" spans="1:2" x14ac:dyDescent="0.25">
      <c r="A180" t="str">
        <f>"90 COCHRAN RD"</f>
        <v>90 COCHRAN RD</v>
      </c>
      <c r="B180" s="2">
        <v>5477</v>
      </c>
    </row>
    <row r="181" spans="1:2" x14ac:dyDescent="0.25">
      <c r="A181" t="str">
        <f>"91 COCHRAN RD"</f>
        <v>91 COCHRAN RD</v>
      </c>
      <c r="B181" s="2">
        <v>5477</v>
      </c>
    </row>
    <row r="182" spans="1:2" x14ac:dyDescent="0.25">
      <c r="A182" t="str">
        <f>"44 COCHRAN RD"</f>
        <v>44 COCHRAN RD</v>
      </c>
      <c r="B182" s="2">
        <v>5477</v>
      </c>
    </row>
    <row r="183" spans="1:2" x14ac:dyDescent="0.25">
      <c r="A183" t="str">
        <f>"47 ROUND CHURCH RD"</f>
        <v>47 ROUND CHURCH RD</v>
      </c>
      <c r="B183" s="2">
        <v>5477</v>
      </c>
    </row>
    <row r="184" spans="1:2" x14ac:dyDescent="0.25">
      <c r="A184" t="str">
        <f>"45 ROUND CHURCH RD"</f>
        <v>45 ROUND CHURCH RD</v>
      </c>
      <c r="B184" s="2">
        <v>5477</v>
      </c>
    </row>
    <row r="185" spans="1:2" x14ac:dyDescent="0.25">
      <c r="A185" t="str">
        <f>"25 THOMPSON RD UNIT 2"</f>
        <v>25 THOMPSON RD UNIT 2</v>
      </c>
      <c r="B185" s="2">
        <v>5477</v>
      </c>
    </row>
    <row r="186" spans="1:2" x14ac:dyDescent="0.25">
      <c r="A186" t="str">
        <f>"25 THOMPSON RD UNIT 1"</f>
        <v>25 THOMPSON RD UNIT 1</v>
      </c>
      <c r="B186" s="2">
        <v>5477</v>
      </c>
    </row>
    <row r="187" spans="1:2" x14ac:dyDescent="0.25">
      <c r="A187" t="str">
        <f>"23 HUNTINGTON RD"</f>
        <v>23 HUNTINGTON RD</v>
      </c>
      <c r="B187" s="2">
        <v>5477</v>
      </c>
    </row>
    <row r="188" spans="1:2" x14ac:dyDescent="0.25">
      <c r="A188" t="str">
        <f>"48 HUNTINGTON RD"</f>
        <v>48 HUNTINGTON RD</v>
      </c>
      <c r="B188" s="2">
        <v>5477</v>
      </c>
    </row>
    <row r="189" spans="1:2" x14ac:dyDescent="0.25">
      <c r="A189" t="str">
        <f>"64 HUNTINGTON RD"</f>
        <v>64 HUNTINGTON RD</v>
      </c>
      <c r="B189" s="2">
        <v>5477</v>
      </c>
    </row>
    <row r="190" spans="1:2" x14ac:dyDescent="0.25">
      <c r="A190" t="str">
        <f>"72 HUNTINGTON RD"</f>
        <v>72 HUNTINGTON RD</v>
      </c>
      <c r="B190" s="2">
        <v>5477</v>
      </c>
    </row>
    <row r="191" spans="1:2" x14ac:dyDescent="0.25">
      <c r="A191" t="str">
        <f>"82 HUNTINGTON RD"</f>
        <v>82 HUNTINGTON RD</v>
      </c>
      <c r="B191" s="2">
        <v>5477</v>
      </c>
    </row>
    <row r="192" spans="1:2" x14ac:dyDescent="0.25">
      <c r="A192" t="str">
        <f>"122 HUNTINGTON RD"</f>
        <v>122 HUNTINGTON RD</v>
      </c>
      <c r="B192" s="2">
        <v>5477</v>
      </c>
    </row>
    <row r="193" spans="1:2" x14ac:dyDescent="0.25">
      <c r="A193" t="str">
        <f>"82 HUNTINGTON RD"</f>
        <v>82 HUNTINGTON RD</v>
      </c>
      <c r="B193" s="2">
        <v>5477</v>
      </c>
    </row>
    <row r="194" spans="1:2" x14ac:dyDescent="0.25">
      <c r="A194" t="str">
        <f>"400 HUNTINGTON RD"</f>
        <v>400 HUNTINGTON RD</v>
      </c>
      <c r="B194" s="2">
        <v>5477</v>
      </c>
    </row>
    <row r="195" spans="1:2" x14ac:dyDescent="0.25">
      <c r="A195" t="str">
        <f>"83 HUNTINGTON RD"</f>
        <v>83 HUNTINGTON RD</v>
      </c>
      <c r="B195" s="2">
        <v>5477</v>
      </c>
    </row>
    <row r="196" spans="1:2" x14ac:dyDescent="0.25">
      <c r="A196" t="str">
        <f>"83 HUNTINGTON RD"</f>
        <v>83 HUNTINGTON RD</v>
      </c>
      <c r="B196" s="2">
        <v>5477</v>
      </c>
    </row>
    <row r="197" spans="1:2" x14ac:dyDescent="0.25">
      <c r="A197" t="str">
        <f>"61 HUNTINGTON RD"</f>
        <v>61 HUNTINGTON RD</v>
      </c>
      <c r="B197" s="2">
        <v>5477</v>
      </c>
    </row>
    <row r="198" spans="1:2" x14ac:dyDescent="0.25">
      <c r="A198" t="str">
        <f>"65 HUNTINGTON RD STE"</f>
        <v>65 HUNTINGTON RD STE</v>
      </c>
      <c r="B198" s="2">
        <v>5477</v>
      </c>
    </row>
    <row r="199" spans="1:2" x14ac:dyDescent="0.25">
      <c r="A199" t="str">
        <f>"71 HUNTINGTON RD"</f>
        <v>71 HUNTINGTON RD</v>
      </c>
      <c r="B199" s="2">
        <v>5477</v>
      </c>
    </row>
    <row r="200" spans="1:2" x14ac:dyDescent="0.25">
      <c r="A200" t="str">
        <f>"21 FARR RD"</f>
        <v>21 FARR RD</v>
      </c>
      <c r="B200" s="2">
        <v>5477</v>
      </c>
    </row>
    <row r="201" spans="1:2" x14ac:dyDescent="0.25">
      <c r="A201" t="str">
        <f>"55 THOMPSON RD"</f>
        <v>55 THOMPSON RD</v>
      </c>
      <c r="B201" s="2">
        <v>5477</v>
      </c>
    </row>
    <row r="202" spans="1:2" x14ac:dyDescent="0.25">
      <c r="A202" t="str">
        <f>"26 PACEABLE STREET"</f>
        <v>26 PACEABLE STREET</v>
      </c>
      <c r="B202" s="2">
        <v>5477</v>
      </c>
    </row>
    <row r="203" spans="1:2" x14ac:dyDescent="0.25">
      <c r="A203" t="str">
        <f>"24 PEACEABLE STEET"</f>
        <v>24 PEACEABLE STEET</v>
      </c>
      <c r="B203" s="2">
        <v>5477</v>
      </c>
    </row>
    <row r="204" spans="1:2" x14ac:dyDescent="0.25">
      <c r="A204" t="str">
        <f>"118 THOMPSON RD"</f>
        <v>118 THOMPSON RD</v>
      </c>
      <c r="B204" s="2">
        <v>5477</v>
      </c>
    </row>
    <row r="205" spans="1:2" x14ac:dyDescent="0.25">
      <c r="A205" t="str">
        <f>"135 THOMPSON RD"</f>
        <v>135 THOMPSON RD</v>
      </c>
      <c r="B205" s="2">
        <v>5477</v>
      </c>
    </row>
    <row r="206" spans="1:2" x14ac:dyDescent="0.25">
      <c r="A206" t="str">
        <f>"152 THOMPSON RD"</f>
        <v>152 THOMPSON RD</v>
      </c>
      <c r="B206" s="2">
        <v>5477</v>
      </c>
    </row>
    <row r="207" spans="1:2" x14ac:dyDescent="0.25">
      <c r="A207" t="str">
        <f>"150 THOMPSON RD"</f>
        <v>150 THOMPSON RD</v>
      </c>
      <c r="B207" s="2">
        <v>5477</v>
      </c>
    </row>
    <row r="208" spans="1:2" x14ac:dyDescent="0.25">
      <c r="A208" t="str">
        <f>"174 THOMPSON RD"</f>
        <v>174 THOMPSON RD</v>
      </c>
      <c r="B208" s="2">
        <v>5477</v>
      </c>
    </row>
    <row r="209" spans="1:3" x14ac:dyDescent="0.25">
      <c r="A209" t="str">
        <f>"220 THOMPSON RD"</f>
        <v>220 THOMPSON RD</v>
      </c>
      <c r="B209" s="2">
        <v>5477</v>
      </c>
    </row>
    <row r="210" spans="1:3" x14ac:dyDescent="0.25">
      <c r="A210" t="str">
        <f>"201 THOMPSON RD"</f>
        <v>201 THOMPSON RD</v>
      </c>
      <c r="B210" s="2">
        <v>5477</v>
      </c>
    </row>
    <row r="211" spans="1:3" x14ac:dyDescent="0.25">
      <c r="A211" t="str">
        <f>"85 THOMPSON RD"</f>
        <v>85 THOMPSON RD</v>
      </c>
      <c r="B211" s="2">
        <v>5477</v>
      </c>
    </row>
    <row r="212" spans="1:3" x14ac:dyDescent="0.25">
      <c r="A212" t="str">
        <f>"232 THOMPSON RD"</f>
        <v>232 THOMPSON RD</v>
      </c>
      <c r="B212" s="2">
        <v>5477</v>
      </c>
    </row>
    <row r="213" spans="1:3" x14ac:dyDescent="0.25">
      <c r="A213" t="str">
        <f>"257 THOMPSON RD"</f>
        <v>257 THOMPSON RD</v>
      </c>
      <c r="B213" s="2">
        <v>5477</v>
      </c>
    </row>
    <row r="214" spans="1:3" x14ac:dyDescent="0.25">
      <c r="A214" t="str">
        <f>"276 THOMPSON RD"</f>
        <v>276 THOMPSON RD</v>
      </c>
      <c r="B214" s="2">
        <v>5477</v>
      </c>
      <c r="C214" t="s">
        <v>11</v>
      </c>
    </row>
    <row r="215" spans="1:3" x14ac:dyDescent="0.25">
      <c r="A215" t="str">
        <f>"282 THOMPSON RD"</f>
        <v>282 THOMPSON RD</v>
      </c>
      <c r="B215" s="2">
        <v>5477</v>
      </c>
    </row>
    <row r="216" spans="1:3" x14ac:dyDescent="0.25">
      <c r="A216" t="str">
        <f>"289 THOMPSON RD"</f>
        <v>289 THOMPSON RD</v>
      </c>
      <c r="B216" s="2">
        <v>5477</v>
      </c>
    </row>
    <row r="217" spans="1:3" x14ac:dyDescent="0.25">
      <c r="A217" t="str">
        <f>"284 THOMPSON RD"</f>
        <v>284 THOMPSON RD</v>
      </c>
      <c r="B217" s="2">
        <v>5477</v>
      </c>
    </row>
    <row r="218" spans="1:3" x14ac:dyDescent="0.25">
      <c r="A218" t="str">
        <f>"552 BRIDGE ST"</f>
        <v>552 BRIDGE ST</v>
      </c>
      <c r="B218" s="2">
        <v>5477</v>
      </c>
    </row>
    <row r="219" spans="1:3" x14ac:dyDescent="0.25">
      <c r="A219" t="str">
        <f>"524 BRIDGE ST"</f>
        <v>524 BRIDGE ST</v>
      </c>
      <c r="B219" s="2">
        <v>5477</v>
      </c>
    </row>
    <row r="220" spans="1:3" x14ac:dyDescent="0.25">
      <c r="A220" t="str">
        <f>"520 BRIDGE ST"</f>
        <v>520 BRIDGE ST</v>
      </c>
      <c r="B220" s="2">
        <v>5477</v>
      </c>
    </row>
    <row r="221" spans="1:3" x14ac:dyDescent="0.25">
      <c r="A221" t="str">
        <f>"506 BRIDGE ST"</f>
        <v>506 BRIDGE ST</v>
      </c>
      <c r="B221" s="2">
        <v>5477</v>
      </c>
    </row>
    <row r="222" spans="1:3" x14ac:dyDescent="0.25">
      <c r="A222" t="str">
        <f>"457 BRIDGE ST"</f>
        <v>457 BRIDGE ST</v>
      </c>
      <c r="B222" s="2">
        <v>5477</v>
      </c>
    </row>
    <row r="223" spans="1:3" x14ac:dyDescent="0.25">
      <c r="A223" t="str">
        <f>"23 OLD BROOKLYN CT"</f>
        <v>23 OLD BROOKLYN CT</v>
      </c>
      <c r="B223" s="2">
        <v>5477</v>
      </c>
    </row>
    <row r="224" spans="1:3" x14ac:dyDescent="0.25">
      <c r="A224" t="str">
        <f>"44 OLD BROOKLYN CT"</f>
        <v>44 OLD BROOKLYN CT</v>
      </c>
      <c r="B224" s="2">
        <v>5477</v>
      </c>
    </row>
    <row r="225" spans="1:3" x14ac:dyDescent="0.25">
      <c r="A225" t="str">
        <f>"46 OLD BROOKLYN CT"</f>
        <v>46 OLD BROOKLYN CT</v>
      </c>
      <c r="B225" s="2">
        <v>5477</v>
      </c>
    </row>
    <row r="226" spans="1:3" x14ac:dyDescent="0.25">
      <c r="A226" t="str">
        <f>"401 BRIDGE ST"</f>
        <v>401 BRIDGE ST</v>
      </c>
      <c r="B226" s="2">
        <v>5477</v>
      </c>
    </row>
    <row r="227" spans="1:3" x14ac:dyDescent="0.25">
      <c r="A227" t="str">
        <f>"257 BRIDGE ST"</f>
        <v>257 BRIDGE ST</v>
      </c>
      <c r="B227" s="2">
        <v>5477</v>
      </c>
    </row>
    <row r="228" spans="1:3" x14ac:dyDescent="0.25">
      <c r="A228" t="str">
        <f>"253 BRIDGE ST"</f>
        <v>253 BRIDGE ST</v>
      </c>
      <c r="B228" s="2">
        <v>5477</v>
      </c>
    </row>
    <row r="229" spans="1:3" x14ac:dyDescent="0.25">
      <c r="A229" t="str">
        <f>"251 BRIDGE ST"</f>
        <v>251 BRIDGE ST</v>
      </c>
      <c r="B229" s="2">
        <v>5477</v>
      </c>
    </row>
    <row r="230" spans="1:3" x14ac:dyDescent="0.25">
      <c r="A230" t="str">
        <f>"242 BRIDGE ST APT 2"</f>
        <v>242 BRIDGE ST APT 2</v>
      </c>
      <c r="B230" s="2">
        <v>5477</v>
      </c>
    </row>
    <row r="231" spans="1:3" x14ac:dyDescent="0.25">
      <c r="A231" t="str">
        <f>"226 BRIDGE ST"</f>
        <v>226 BRIDGE ST</v>
      </c>
      <c r="B231" s="2">
        <v>5477</v>
      </c>
    </row>
    <row r="232" spans="1:3" x14ac:dyDescent="0.25">
      <c r="A232" t="str">
        <f>"208 BRIDGE ST"</f>
        <v>208 BRIDGE ST</v>
      </c>
      <c r="B232" s="2">
        <v>5477</v>
      </c>
    </row>
    <row r="233" spans="1:3" x14ac:dyDescent="0.25">
      <c r="A233" t="str">
        <f>"203 BRIDGE ST"</f>
        <v>203 BRIDGE ST</v>
      </c>
      <c r="B233" s="2">
        <v>5477</v>
      </c>
      <c r="C233" t="s">
        <v>12</v>
      </c>
    </row>
    <row r="234" spans="1:3" x14ac:dyDescent="0.25">
      <c r="A234" t="str">
        <f>"202 BRIDGE ST"</f>
        <v>202 BRIDGE ST</v>
      </c>
      <c r="B234" s="2">
        <v>5477</v>
      </c>
    </row>
    <row r="235" spans="1:3" x14ac:dyDescent="0.25">
      <c r="A235" t="str">
        <f>"201 BRIDGE ST"</f>
        <v>201 BRIDGE ST</v>
      </c>
      <c r="B235" s="2">
        <v>5477</v>
      </c>
      <c r="C235" t="s">
        <v>13</v>
      </c>
    </row>
    <row r="236" spans="1:3" x14ac:dyDescent="0.25">
      <c r="A236" t="str">
        <f>"20 CHURCH ST"</f>
        <v>20 CHURCH ST</v>
      </c>
      <c r="B236" s="2">
        <v>5477</v>
      </c>
    </row>
    <row r="237" spans="1:3" x14ac:dyDescent="0.25">
      <c r="A237" t="str">
        <f>"15 RAILROAD ST"</f>
        <v>15 RAILROAD ST</v>
      </c>
      <c r="B237" s="2">
        <v>5477</v>
      </c>
    </row>
    <row r="238" spans="1:3" x14ac:dyDescent="0.25">
      <c r="A238" t="str">
        <f>"13 JOLINA CT"</f>
        <v>13 JOLINA CT</v>
      </c>
      <c r="B238" s="2">
        <v>5477</v>
      </c>
    </row>
    <row r="239" spans="1:3" x14ac:dyDescent="0.25">
      <c r="A239" t="str">
        <f>"125 BRIDGE ST"</f>
        <v>125 BRIDGE ST</v>
      </c>
      <c r="B239" s="2">
        <v>5477</v>
      </c>
    </row>
    <row r="240" spans="1:3" x14ac:dyDescent="0.25">
      <c r="A240" t="str">
        <f>"74 JOLINA CT"</f>
        <v>74 JOLINA CT</v>
      </c>
      <c r="B240" s="2">
        <v>5477</v>
      </c>
    </row>
    <row r="241" spans="1:2" x14ac:dyDescent="0.25">
      <c r="A241" t="str">
        <f>"72 BRIDGE ST"</f>
        <v>72 BRIDGE ST</v>
      </c>
      <c r="B241" s="2">
        <v>5477</v>
      </c>
    </row>
    <row r="242" spans="1:2" x14ac:dyDescent="0.25">
      <c r="A242" t="str">
        <f>"23 PLEASANT ST"</f>
        <v>23 PLEASANT ST</v>
      </c>
      <c r="B242" s="2">
        <v>5477</v>
      </c>
    </row>
    <row r="243" spans="1:2" x14ac:dyDescent="0.25">
      <c r="A243" t="str">
        <f>"45 BRIDGE ST"</f>
        <v>45 BRIDGE ST</v>
      </c>
      <c r="B243" s="2">
        <v>5477</v>
      </c>
    </row>
    <row r="244" spans="1:2" x14ac:dyDescent="0.25">
      <c r="A244" t="str">
        <f>"39 BRIDGE ST"</f>
        <v>39 BRIDGE ST</v>
      </c>
      <c r="B244" s="2">
        <v>5477</v>
      </c>
    </row>
    <row r="245" spans="1:2" x14ac:dyDescent="0.25">
      <c r="A245" t="str">
        <f>"26 BRIDGE ST"</f>
        <v>26 BRIDGE ST</v>
      </c>
      <c r="B245" s="2">
        <v>5477</v>
      </c>
    </row>
    <row r="246" spans="1:2" x14ac:dyDescent="0.25">
      <c r="A246" t="str">
        <f>"30 BRIDGE ST"</f>
        <v>30 BRIDGE ST</v>
      </c>
      <c r="B246" s="2">
        <v>5477</v>
      </c>
    </row>
    <row r="247" spans="1:2" x14ac:dyDescent="0.25">
      <c r="A247" t="str">
        <f>"38 BRIDGE ST"</f>
        <v>38 BRIDGE ST</v>
      </c>
      <c r="B247" s="2">
        <v>5477</v>
      </c>
    </row>
    <row r="248" spans="1:2" x14ac:dyDescent="0.25">
      <c r="A248" t="str">
        <f>"48 BRIDGE ST"</f>
        <v>48 BRIDGE ST</v>
      </c>
      <c r="B248" s="2">
        <v>5477</v>
      </c>
    </row>
    <row r="249" spans="1:2" x14ac:dyDescent="0.25">
      <c r="A249" t="str">
        <f>"52 BRIDGE ST"</f>
        <v>52 BRIDGE ST</v>
      </c>
      <c r="B249" s="2">
        <v>5477</v>
      </c>
    </row>
    <row r="250" spans="1:2" x14ac:dyDescent="0.25">
      <c r="A250" t="str">
        <f>"22 DEPOT ST"</f>
        <v>22 DEPOT ST</v>
      </c>
      <c r="B250" s="2">
        <v>5477</v>
      </c>
    </row>
    <row r="251" spans="1:2" x14ac:dyDescent="0.25">
      <c r="A251" t="str">
        <f>"42 DEPOT ST"</f>
        <v>42 DEPOT ST</v>
      </c>
      <c r="B251" s="2">
        <v>5477</v>
      </c>
    </row>
    <row r="252" spans="1:2" x14ac:dyDescent="0.25">
      <c r="A252" t="str">
        <f>"58 DEPOT ST"</f>
        <v>58 DEPOT ST</v>
      </c>
      <c r="B252" s="2">
        <v>5477</v>
      </c>
    </row>
    <row r="253" spans="1:2" x14ac:dyDescent="0.25">
      <c r="A253" t="str">
        <f>"60 DEPOT ST"</f>
        <v>60 DEPOT ST</v>
      </c>
      <c r="B253" s="2">
        <v>5477</v>
      </c>
    </row>
    <row r="254" spans="1:2" x14ac:dyDescent="0.25">
      <c r="A254" t="str">
        <f>"76 DEPOT ST"</f>
        <v>76 DEPOT ST</v>
      </c>
      <c r="B254" s="2">
        <v>5477</v>
      </c>
    </row>
    <row r="255" spans="1:2" x14ac:dyDescent="0.25">
      <c r="A255" t="str">
        <f>"92 DEPOT ST"</f>
        <v>92 DEPOT ST</v>
      </c>
      <c r="B255" s="2">
        <v>5477</v>
      </c>
    </row>
    <row r="256" spans="1:2" x14ac:dyDescent="0.25">
      <c r="A256" t="str">
        <f>"14 PLEASANT ST"</f>
        <v>14 PLEASANT ST</v>
      </c>
      <c r="B256" s="2">
        <v>5477</v>
      </c>
    </row>
    <row r="257" spans="1:2" x14ac:dyDescent="0.25">
      <c r="A257" t="str">
        <f>"44 PLEASANT ST"</f>
        <v>44 PLEASANT ST</v>
      </c>
      <c r="B257" s="2">
        <v>5477</v>
      </c>
    </row>
    <row r="258" spans="1:2" x14ac:dyDescent="0.25">
      <c r="A258" t="str">
        <f>"56 PLEASANT ST"</f>
        <v>56 PLEASANT ST</v>
      </c>
      <c r="B258" s="2">
        <v>5477</v>
      </c>
    </row>
    <row r="259" spans="1:2" x14ac:dyDescent="0.25">
      <c r="A259" t="str">
        <f>"74 PLEASANT ST"</f>
        <v>74 PLEASANT ST</v>
      </c>
      <c r="B259" s="2">
        <v>5477</v>
      </c>
    </row>
    <row r="260" spans="1:2" x14ac:dyDescent="0.25">
      <c r="A260" t="str">
        <f>"84 PLEASANT ST"</f>
        <v>84 PLEASANT ST</v>
      </c>
      <c r="B260" s="2">
        <v>5477</v>
      </c>
    </row>
    <row r="261" spans="1:2" x14ac:dyDescent="0.25">
      <c r="A261" t="str">
        <f>"98 PLEASANT ST"</f>
        <v>98 PLEASANT ST</v>
      </c>
      <c r="B261" s="2">
        <v>5477</v>
      </c>
    </row>
    <row r="262" spans="1:2" x14ac:dyDescent="0.25">
      <c r="A262" t="str">
        <f>"110 PLEASANT ST"</f>
        <v>110 PLEASANT ST</v>
      </c>
      <c r="B262" s="2">
        <v>5477</v>
      </c>
    </row>
    <row r="263" spans="1:2" x14ac:dyDescent="0.25">
      <c r="A263" t="str">
        <f>"114 PLEASANT ST"</f>
        <v>114 PLEASANT ST</v>
      </c>
      <c r="B263" s="2">
        <v>5477</v>
      </c>
    </row>
    <row r="264" spans="1:2" x14ac:dyDescent="0.25">
      <c r="A264" t="str">
        <f>"113 PLEASANT ST  UNIT"</f>
        <v>113 PLEASANT ST  UNIT</v>
      </c>
      <c r="B264" s="2">
        <v>5477</v>
      </c>
    </row>
    <row r="265" spans="1:2" x14ac:dyDescent="0.25">
      <c r="A265" t="str">
        <f>"113 PLEASANT ST  UNIT"</f>
        <v>113 PLEASANT ST  UNIT</v>
      </c>
      <c r="B265" s="2">
        <v>5477</v>
      </c>
    </row>
    <row r="266" spans="1:2" x14ac:dyDescent="0.25">
      <c r="A266" t="str">
        <f>"103 PLEASANT ST"</f>
        <v>103 PLEASANT ST</v>
      </c>
      <c r="B266" s="2">
        <v>5477</v>
      </c>
    </row>
    <row r="267" spans="1:2" x14ac:dyDescent="0.25">
      <c r="A267" t="str">
        <f>"94 EAST MAIN ST"</f>
        <v>94 EAST MAIN ST</v>
      </c>
      <c r="B267" s="2">
        <v>5477</v>
      </c>
    </row>
    <row r="268" spans="1:2" x14ac:dyDescent="0.25">
      <c r="A268" t="str">
        <f>"101 PLEASANT ST"</f>
        <v>101 PLEASANT ST</v>
      </c>
      <c r="B268" s="2">
        <v>5477</v>
      </c>
    </row>
    <row r="269" spans="1:2" x14ac:dyDescent="0.25">
      <c r="A269" t="str">
        <f>"75 PLEASANT ST"</f>
        <v>75 PLEASANT ST</v>
      </c>
      <c r="B269" s="2">
        <v>5477</v>
      </c>
    </row>
    <row r="270" spans="1:2" x14ac:dyDescent="0.25">
      <c r="A270" t="str">
        <f>"57 PLEASANT ST"</f>
        <v>57 PLEASANT ST</v>
      </c>
      <c r="B270" s="2">
        <v>5477</v>
      </c>
    </row>
    <row r="271" spans="1:2" x14ac:dyDescent="0.25">
      <c r="A271" t="str">
        <f>"41 PLEASANT ST"</f>
        <v>41 PLEASANT ST</v>
      </c>
      <c r="B271" s="2">
        <v>5477</v>
      </c>
    </row>
    <row r="272" spans="1:2" x14ac:dyDescent="0.25">
      <c r="A272" t="str">
        <f>"165 LEMROY CT"</f>
        <v>165 LEMROY CT</v>
      </c>
      <c r="B272" s="2">
        <v>5477</v>
      </c>
    </row>
    <row r="273" spans="1:2" x14ac:dyDescent="0.25">
      <c r="A273" t="str">
        <f>"171 LEMROY CT"</f>
        <v>171 LEMROY CT</v>
      </c>
      <c r="B273" s="2">
        <v>5477</v>
      </c>
    </row>
    <row r="274" spans="1:2" x14ac:dyDescent="0.25">
      <c r="A274" t="str">
        <f>"179 LEMROY CT"</f>
        <v>179 LEMROY CT</v>
      </c>
      <c r="B274" s="2">
        <v>5477</v>
      </c>
    </row>
    <row r="275" spans="1:2" x14ac:dyDescent="0.25">
      <c r="A275" t="str">
        <f>"160 LEMROY CT"</f>
        <v>160 LEMROY CT</v>
      </c>
      <c r="B275" s="2">
        <v>5477</v>
      </c>
    </row>
    <row r="276" spans="1:2" x14ac:dyDescent="0.25">
      <c r="A276" t="str">
        <f>"31 RAILROAD ST"</f>
        <v>31 RAILROAD ST</v>
      </c>
      <c r="B276" s="2">
        <v>5477</v>
      </c>
    </row>
    <row r="277" spans="1:2" x14ac:dyDescent="0.25">
      <c r="A277" t="str">
        <f>"43 RAILROAD ST"</f>
        <v>43 RAILROAD ST</v>
      </c>
      <c r="B277" s="2">
        <v>5477</v>
      </c>
    </row>
    <row r="278" spans="1:2" x14ac:dyDescent="0.25">
      <c r="A278" t="str">
        <f>"53 RAILROAD ST"</f>
        <v>53 RAILROAD ST</v>
      </c>
      <c r="B278" s="2">
        <v>5477</v>
      </c>
    </row>
    <row r="279" spans="1:2" x14ac:dyDescent="0.25">
      <c r="A279" t="str">
        <f>"65 RAILROAD ST"</f>
        <v>65 RAILROAD ST</v>
      </c>
      <c r="B279" s="2">
        <v>5477</v>
      </c>
    </row>
    <row r="280" spans="1:2" x14ac:dyDescent="0.25">
      <c r="A280" t="str">
        <f>"71 RAILROAD ST"</f>
        <v>71 RAILROAD ST</v>
      </c>
      <c r="B280" s="2">
        <v>5477</v>
      </c>
    </row>
    <row r="281" spans="1:2" x14ac:dyDescent="0.25">
      <c r="A281" t="str">
        <f>"69 RAILROAD ST"</f>
        <v>69 RAILROAD ST</v>
      </c>
      <c r="B281" s="2">
        <v>5477</v>
      </c>
    </row>
    <row r="282" spans="1:2" x14ac:dyDescent="0.25">
      <c r="A282" t="str">
        <f>"99 RAILROAD ST"</f>
        <v>99 RAILROAD ST</v>
      </c>
      <c r="B282" s="2">
        <v>5477</v>
      </c>
    </row>
    <row r="283" spans="1:2" x14ac:dyDescent="0.25">
      <c r="A283" t="str">
        <f>"56 RAILROAD ST"</f>
        <v>56 RAILROAD ST</v>
      </c>
      <c r="B283" s="2">
        <v>5477</v>
      </c>
    </row>
    <row r="284" spans="1:2" x14ac:dyDescent="0.25">
      <c r="A284" t="str">
        <f>"160 RAILROAD ST"</f>
        <v>160 RAILROAD ST</v>
      </c>
      <c r="B284" s="2">
        <v>5477</v>
      </c>
    </row>
    <row r="285" spans="1:2" x14ac:dyDescent="0.25">
      <c r="A285" t="str">
        <f>"198 RAILROAD ST"</f>
        <v>198 RAILROAD ST</v>
      </c>
      <c r="B285" s="2">
        <v>5477</v>
      </c>
    </row>
    <row r="286" spans="1:2" x14ac:dyDescent="0.25">
      <c r="A286" t="str">
        <f>"216 RAILROAD ST"</f>
        <v>216 RAILROAD ST</v>
      </c>
      <c r="B286" s="2">
        <v>5477</v>
      </c>
    </row>
    <row r="287" spans="1:2" x14ac:dyDescent="0.25">
      <c r="A287" t="str">
        <f>"123 RAILROAD ST"</f>
        <v>123 RAILROAD ST</v>
      </c>
      <c r="B287" s="2">
        <v>5477</v>
      </c>
    </row>
    <row r="288" spans="1:2" x14ac:dyDescent="0.25">
      <c r="A288" t="str">
        <f>"36 CHURCH ST"</f>
        <v>36 CHURCH ST</v>
      </c>
      <c r="B288" s="2">
        <v>5477</v>
      </c>
    </row>
    <row r="289" spans="1:2" x14ac:dyDescent="0.25">
      <c r="A289" t="str">
        <f>"52 CHURCH ST"</f>
        <v>52 CHURCH ST</v>
      </c>
      <c r="B289" s="2">
        <v>5477</v>
      </c>
    </row>
    <row r="290" spans="1:2" x14ac:dyDescent="0.25">
      <c r="A290" t="str">
        <f>"64 CHURCH ST"</f>
        <v>64 CHURCH ST</v>
      </c>
      <c r="B290" s="2">
        <v>5477</v>
      </c>
    </row>
    <row r="291" spans="1:2" x14ac:dyDescent="0.25">
      <c r="A291" t="str">
        <f>"80 CHURCH ST"</f>
        <v>80 CHURCH ST</v>
      </c>
      <c r="B291" s="2">
        <v>5477</v>
      </c>
    </row>
    <row r="292" spans="1:2" x14ac:dyDescent="0.25">
      <c r="A292" t="str">
        <f>"75 CHURCH ST"</f>
        <v>75 CHURCH ST</v>
      </c>
      <c r="B292" s="2">
        <v>5477</v>
      </c>
    </row>
    <row r="293" spans="1:2" x14ac:dyDescent="0.25">
      <c r="A293" t="str">
        <f>"61 CHURCH ST"</f>
        <v>61 CHURCH ST</v>
      </c>
      <c r="B293" s="2">
        <v>5477</v>
      </c>
    </row>
    <row r="294" spans="1:2" x14ac:dyDescent="0.25">
      <c r="A294" t="str">
        <f>"61 CHURCH ST"</f>
        <v>61 CHURCH ST</v>
      </c>
      <c r="B294" s="2">
        <v>5477</v>
      </c>
    </row>
    <row r="295" spans="1:2" x14ac:dyDescent="0.25">
      <c r="A295" t="str">
        <f>"47 CHURCH ST"</f>
        <v>47 CHURCH ST</v>
      </c>
      <c r="B295" s="2">
        <v>5477</v>
      </c>
    </row>
    <row r="296" spans="1:2" x14ac:dyDescent="0.25">
      <c r="A296" t="str">
        <f>"39 ESPLANADE"</f>
        <v>39 ESPLANADE</v>
      </c>
      <c r="B296" s="2">
        <v>5477</v>
      </c>
    </row>
    <row r="297" spans="1:2" x14ac:dyDescent="0.25">
      <c r="A297" t="str">
        <f>"40 ESPLANADE"</f>
        <v>40 ESPLANADE</v>
      </c>
      <c r="B297" s="2">
        <v>5477</v>
      </c>
    </row>
    <row r="298" spans="1:2" x14ac:dyDescent="0.25">
      <c r="A298" t="str">
        <f>"65 ESPLANADE"</f>
        <v>65 ESPLANADE</v>
      </c>
      <c r="B298" s="2">
        <v>5477</v>
      </c>
    </row>
    <row r="299" spans="1:2" x14ac:dyDescent="0.25">
      <c r="A299" t="str">
        <f>"62 ESPLANADE"</f>
        <v>62 ESPLANADE</v>
      </c>
      <c r="B299" s="2">
        <v>5477</v>
      </c>
    </row>
    <row r="300" spans="1:2" x14ac:dyDescent="0.25">
      <c r="A300" t="str">
        <f>"84 ESPLANADE"</f>
        <v>84 ESPLANADE</v>
      </c>
      <c r="B300" s="2">
        <v>5477</v>
      </c>
    </row>
    <row r="301" spans="1:2" x14ac:dyDescent="0.25">
      <c r="A301" t="str">
        <f>"88 ESPLANADE"</f>
        <v>88 ESPLANADE</v>
      </c>
      <c r="B301" s="2">
        <v>5477</v>
      </c>
    </row>
    <row r="302" spans="1:2" x14ac:dyDescent="0.25">
      <c r="A302" t="str">
        <f>"99 ESPLANADE"</f>
        <v>99 ESPLANADE</v>
      </c>
      <c r="B302" s="2">
        <v>5477</v>
      </c>
    </row>
    <row r="303" spans="1:2" x14ac:dyDescent="0.25">
      <c r="A303" t="str">
        <f>"117 ESPLANADE"</f>
        <v>117 ESPLANADE</v>
      </c>
      <c r="B303" s="2">
        <v>5477</v>
      </c>
    </row>
    <row r="304" spans="1:2" x14ac:dyDescent="0.25">
      <c r="A304" t="str">
        <f>"112 ESPLANADE"</f>
        <v>112 ESPLANADE</v>
      </c>
      <c r="B304" s="2">
        <v>5477</v>
      </c>
    </row>
    <row r="305" spans="1:2" x14ac:dyDescent="0.25">
      <c r="A305" t="str">
        <f>"137 ESPLANADE"</f>
        <v>137 ESPLANADE</v>
      </c>
      <c r="B305" s="2">
        <v>5477</v>
      </c>
    </row>
    <row r="306" spans="1:2" x14ac:dyDescent="0.25">
      <c r="A306" t="str">
        <f>"149 ESPLANADE"</f>
        <v>149 ESPLANADE</v>
      </c>
      <c r="B306" s="2">
        <v>5477</v>
      </c>
    </row>
    <row r="307" spans="1:2" x14ac:dyDescent="0.25">
      <c r="A307" t="str">
        <f>"92 CHURCH ST"</f>
        <v>92 CHURCH ST</v>
      </c>
      <c r="B307" s="2">
        <v>5477</v>
      </c>
    </row>
    <row r="308" spans="1:2" x14ac:dyDescent="0.25">
      <c r="A308" t="str">
        <f>"65 FARR RD"</f>
        <v>65 FARR RD</v>
      </c>
      <c r="B308" s="2">
        <v>5477</v>
      </c>
    </row>
    <row r="309" spans="1:2" x14ac:dyDescent="0.25">
      <c r="A309" t="str">
        <f>"67 FARR RD"</f>
        <v>67 FARR RD</v>
      </c>
      <c r="B309" s="2">
        <v>5477</v>
      </c>
    </row>
    <row r="310" spans="1:2" x14ac:dyDescent="0.25">
      <c r="A310" t="str">
        <f>"69 FARR RD"</f>
        <v>69 FARR RD</v>
      </c>
      <c r="B310" s="2">
        <v>5477</v>
      </c>
    </row>
    <row r="311" spans="1:2" x14ac:dyDescent="0.25">
      <c r="A311" t="str">
        <f>"71 FARR RD"</f>
        <v>71 FARR RD</v>
      </c>
      <c r="B311" s="2">
        <v>5477</v>
      </c>
    </row>
    <row r="312" spans="1:2" x14ac:dyDescent="0.25">
      <c r="A312" t="str">
        <f>"73 FARR RD"</f>
        <v>73 FARR RD</v>
      </c>
      <c r="B312" s="2">
        <v>5477</v>
      </c>
    </row>
    <row r="313" spans="1:2" x14ac:dyDescent="0.25">
      <c r="A313" t="str">
        <f>"75 FARR RD"</f>
        <v>75 FARR RD</v>
      </c>
      <c r="B313" s="2">
        <v>5477</v>
      </c>
    </row>
    <row r="314" spans="1:2" x14ac:dyDescent="0.25">
      <c r="A314" t="str">
        <f>"77 FARR RD"</f>
        <v>77 FARR RD</v>
      </c>
      <c r="B314" s="2">
        <v>5477</v>
      </c>
    </row>
    <row r="315" spans="1:2" x14ac:dyDescent="0.25">
      <c r="A315" t="str">
        <f>"79 FARR RD"</f>
        <v>79 FARR RD</v>
      </c>
      <c r="B315" s="2">
        <v>5477</v>
      </c>
    </row>
    <row r="316" spans="1:2" x14ac:dyDescent="0.25">
      <c r="A316" t="str">
        <f>"99 FARR RD"</f>
        <v>99 FARR RD</v>
      </c>
      <c r="B316" s="2">
        <v>5477</v>
      </c>
    </row>
    <row r="317" spans="1:2" x14ac:dyDescent="0.25">
      <c r="A317" t="str">
        <f>"101 FARR RD"</f>
        <v>101 FARR RD</v>
      </c>
      <c r="B317" s="2">
        <v>5477</v>
      </c>
    </row>
    <row r="318" spans="1:2" x14ac:dyDescent="0.25">
      <c r="A318" t="str">
        <f>"103 FARR RD"</f>
        <v>103 FARR RD</v>
      </c>
      <c r="B318" s="2">
        <v>5477</v>
      </c>
    </row>
    <row r="319" spans="1:2" x14ac:dyDescent="0.25">
      <c r="A319" t="str">
        <f>"105 FARR RD"</f>
        <v>105 FARR RD</v>
      </c>
      <c r="B319" s="2">
        <v>5477</v>
      </c>
    </row>
    <row r="320" spans="1:2" x14ac:dyDescent="0.25">
      <c r="A320" t="str">
        <f>"61 FARR RD"</f>
        <v>61 FARR RD</v>
      </c>
      <c r="B320" s="2">
        <v>5477</v>
      </c>
    </row>
    <row r="321" spans="1:3" x14ac:dyDescent="0.25">
      <c r="A321" t="str">
        <f>"252 BRIDGE ST"</f>
        <v>252 BRIDGE ST</v>
      </c>
      <c r="B321" s="2">
        <v>5477</v>
      </c>
    </row>
    <row r="322" spans="1:3" x14ac:dyDescent="0.25">
      <c r="A322" t="s">
        <v>2</v>
      </c>
      <c r="B322" s="2">
        <v>5477</v>
      </c>
      <c r="C322" t="s">
        <v>14</v>
      </c>
    </row>
    <row r="323" spans="1:3" x14ac:dyDescent="0.25">
      <c r="A323" t="str">
        <f>"142 CHURCH ST"</f>
        <v>142 CHURCH ST</v>
      </c>
      <c r="B323" s="2">
        <v>5477</v>
      </c>
    </row>
    <row r="324" spans="1:3" x14ac:dyDescent="0.25">
      <c r="A324" t="str">
        <f>"158 CHURCH ST"</f>
        <v>158 CHURCH ST</v>
      </c>
      <c r="B324" s="2">
        <v>5477</v>
      </c>
    </row>
    <row r="325" spans="1:3" x14ac:dyDescent="0.25">
      <c r="A325" t="str">
        <f>"165 CHURCH ST"</f>
        <v>165 CHURCH ST</v>
      </c>
      <c r="B325" s="2">
        <v>5477</v>
      </c>
    </row>
    <row r="326" spans="1:3" x14ac:dyDescent="0.25">
      <c r="A326" t="str">
        <f>"157 CHURCH ST"</f>
        <v>157 CHURCH ST</v>
      </c>
      <c r="B326" s="2">
        <v>5477</v>
      </c>
    </row>
    <row r="327" spans="1:3" x14ac:dyDescent="0.25">
      <c r="A327" t="str">
        <f>"139 CHURCH ST"</f>
        <v>139 CHURCH ST</v>
      </c>
      <c r="B327" s="2">
        <v>5477</v>
      </c>
    </row>
    <row r="328" spans="1:3" x14ac:dyDescent="0.25">
      <c r="A328" t="str">
        <f>"131 CHURCH ST"</f>
        <v>131 CHURCH ST</v>
      </c>
      <c r="B328" s="2">
        <v>5477</v>
      </c>
    </row>
    <row r="329" spans="1:3" x14ac:dyDescent="0.25">
      <c r="A329" t="str">
        <f>"129 CHURCH ST"</f>
        <v>129 CHURCH ST</v>
      </c>
      <c r="B329" s="2">
        <v>5477</v>
      </c>
    </row>
    <row r="330" spans="1:3" x14ac:dyDescent="0.25">
      <c r="A330" t="str">
        <f>"127 CHURCH ST"</f>
        <v>127 CHURCH ST</v>
      </c>
      <c r="B330" s="2">
        <v>5477</v>
      </c>
    </row>
    <row r="331" spans="1:3" x14ac:dyDescent="0.25">
      <c r="A331" t="str">
        <f>"125 CHURCH ST"</f>
        <v>125 CHURCH ST</v>
      </c>
      <c r="B331" s="2">
        <v>5477</v>
      </c>
    </row>
    <row r="332" spans="1:3" x14ac:dyDescent="0.25">
      <c r="A332" t="str">
        <f>"123 CHURCH ST"</f>
        <v>123 CHURCH ST</v>
      </c>
      <c r="B332" s="2">
        <v>5477</v>
      </c>
    </row>
    <row r="333" spans="1:3" x14ac:dyDescent="0.25">
      <c r="A333" t="str">
        <f>"121 CHURCH ST"</f>
        <v>121 CHURCH ST</v>
      </c>
      <c r="B333" s="2">
        <v>5477</v>
      </c>
    </row>
    <row r="334" spans="1:3" x14ac:dyDescent="0.25">
      <c r="A334" t="str">
        <f>"111 CHURCH ST"</f>
        <v>111 CHURCH ST</v>
      </c>
      <c r="B334" s="2">
        <v>5477</v>
      </c>
    </row>
    <row r="335" spans="1:3" x14ac:dyDescent="0.25">
      <c r="A335" t="str">
        <f>"107 CHURCH ST"</f>
        <v>107 CHURCH ST</v>
      </c>
      <c r="B335" s="2">
        <v>5477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Town Manager</cp:lastModifiedBy>
  <dcterms:created xsi:type="dcterms:W3CDTF">2023-03-21T18:49:02Z</dcterms:created>
  <dcterms:modified xsi:type="dcterms:W3CDTF">2023-03-23T11:57:58Z</dcterms:modified>
</cp:coreProperties>
</file>