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10" yWindow="390" windowWidth="19200" windowHeight="8235" tabRatio="602" activeTab="1"/>
  </bookViews>
  <sheets>
    <sheet name="Water FY22" sheetId="1" r:id="rId1"/>
    <sheet name="Wastewater FY22" sheetId="2" r:id="rId2"/>
  </sheets>
  <definedNames>
    <definedName name="_xlnm.Print_Area" localSheetId="1">'Wastewater FY22'!$A$1:$G$77</definedName>
    <definedName name="_xlnm.Print_Titles" localSheetId="1">'Wastewater FY22'!$1:$1</definedName>
    <definedName name="_xlnm.Print_Titles" localSheetId="0">'Water FY22'!$2:$2</definedName>
  </definedNames>
  <calcPr calcId="145621"/>
</workbook>
</file>

<file path=xl/calcChain.xml><?xml version="1.0" encoding="utf-8"?>
<calcChain xmlns="http://schemas.openxmlformats.org/spreadsheetml/2006/main">
  <c r="F70" i="1" l="1"/>
  <c r="F73" i="2" l="1"/>
  <c r="G10" i="1" l="1"/>
  <c r="F69" i="2"/>
  <c r="F3" i="2" s="1"/>
  <c r="G14" i="1" l="1"/>
  <c r="G67" i="2" l="1"/>
  <c r="G39" i="2"/>
  <c r="F58" i="2"/>
  <c r="G28" i="2"/>
  <c r="F34" i="2"/>
  <c r="G34" i="2" s="1"/>
  <c r="G7" i="2"/>
  <c r="G63" i="1"/>
  <c r="G68" i="1"/>
  <c r="E70" i="1"/>
  <c r="E57" i="1"/>
  <c r="F57" i="1"/>
  <c r="G54" i="1"/>
  <c r="F37" i="1"/>
  <c r="G15" i="1"/>
  <c r="F74" i="1" l="1"/>
  <c r="G32" i="2"/>
  <c r="G14" i="2"/>
  <c r="G11" i="2"/>
  <c r="G61" i="1"/>
  <c r="G62" i="1"/>
  <c r="G64" i="1"/>
  <c r="G65" i="1"/>
  <c r="G66" i="1"/>
  <c r="G67" i="1"/>
  <c r="G69" i="1"/>
  <c r="G60" i="1"/>
  <c r="G70" i="1" s="1"/>
  <c r="G40" i="1"/>
  <c r="F4" i="1" l="1"/>
  <c r="G62" i="2"/>
  <c r="G63" i="2"/>
  <c r="G64" i="2"/>
  <c r="G65" i="2"/>
  <c r="G66" i="2"/>
  <c r="G61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37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3" i="2"/>
  <c r="G4" i="2"/>
  <c r="G5" i="2"/>
  <c r="G6" i="2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" i="1"/>
  <c r="G6" i="1"/>
  <c r="G7" i="1"/>
  <c r="G8" i="1"/>
  <c r="G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9" i="2" l="1"/>
  <c r="F8" i="2"/>
  <c r="F11" i="1"/>
  <c r="F72" i="1" s="1"/>
  <c r="F77" i="1" s="1"/>
  <c r="F82" i="1" l="1"/>
  <c r="D58" i="2"/>
  <c r="D34" i="2"/>
  <c r="G4" i="1" l="1"/>
  <c r="F71" i="2"/>
  <c r="F75" i="2" s="1"/>
  <c r="G3" i="2"/>
  <c r="G57" i="1"/>
  <c r="D57" i="1"/>
  <c r="C57" i="1"/>
  <c r="D70" i="1"/>
  <c r="C70" i="1"/>
  <c r="C69" i="2"/>
  <c r="D69" i="2"/>
  <c r="D73" i="2" s="1"/>
  <c r="E69" i="2"/>
  <c r="C58" i="2"/>
  <c r="E58" i="2"/>
  <c r="G58" i="2" s="1"/>
  <c r="C34" i="2"/>
  <c r="E34" i="2"/>
  <c r="C8" i="2"/>
  <c r="C71" i="2" s="1"/>
  <c r="D8" i="2"/>
  <c r="D71" i="2" s="1"/>
  <c r="E8" i="2"/>
  <c r="E71" i="2" s="1"/>
  <c r="E73" i="2" l="1"/>
  <c r="E75" i="2" s="1"/>
  <c r="C73" i="2"/>
  <c r="C75" i="2" s="1"/>
  <c r="D75" i="2"/>
  <c r="D11" i="1"/>
  <c r="D72" i="1" s="1"/>
  <c r="C11" i="1"/>
  <c r="C72" i="1" s="1"/>
  <c r="E37" i="1" l="1"/>
  <c r="E74" i="1" l="1"/>
  <c r="E82" i="1" s="1"/>
  <c r="G37" i="1"/>
  <c r="G11" i="1"/>
  <c r="G72" i="1" s="1"/>
  <c r="E11" i="1" l="1"/>
  <c r="E72" i="1" s="1"/>
  <c r="D84" i="1"/>
  <c r="D37" i="1"/>
  <c r="D74" i="1" s="1"/>
  <c r="D77" i="1" s="1"/>
  <c r="E77" i="1" l="1"/>
  <c r="C84" i="1"/>
  <c r="C37" i="1"/>
  <c r="C74" i="1" s="1"/>
  <c r="C77" i="1" s="1"/>
  <c r="G8" i="2" l="1"/>
  <c r="G71" i="2" s="1"/>
  <c r="E80" i="1"/>
  <c r="G74" i="1"/>
  <c r="G77" i="1" s="1"/>
  <c r="G73" i="2" l="1"/>
  <c r="G75" i="2" s="1"/>
  <c r="E84" i="1"/>
  <c r="G82" i="1" l="1"/>
  <c r="F80" i="1"/>
  <c r="F84" i="1" s="1"/>
  <c r="G80" i="1" l="1"/>
  <c r="G84" i="1" s="1"/>
</calcChain>
</file>

<file path=xl/sharedStrings.xml><?xml version="1.0" encoding="utf-8"?>
<sst xmlns="http://schemas.openxmlformats.org/spreadsheetml/2006/main" count="268" uniqueCount="229">
  <si>
    <t>Account #</t>
  </si>
  <si>
    <t>Description</t>
  </si>
  <si>
    <t>Budgeted FY20</t>
  </si>
  <si>
    <t>Budgeted FY21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</si>
  <si>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</si>
  <si>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</si>
  <si>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</si>
  <si>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</si>
  <si>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</si>
  <si>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21-6-01-4-11.12</t>
  </si>
  <si>
    <t>Gateway Sewer Revenue</t>
  </si>
  <si>
    <t>21-6-03-5-40.05</t>
  </si>
  <si>
    <t>Interest on Investments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</si>
  <si>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</si>
  <si>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</si>
  <si>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</si>
  <si>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</si>
  <si>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</si>
  <si>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</si>
  <si>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</si>
  <si>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</si>
  <si>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</si>
  <si>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</si>
  <si>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</si>
  <si>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</si>
  <si>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</si>
  <si>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</si>
  <si>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</si>
  <si>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</si>
  <si>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</si>
  <si>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</si>
  <si>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</si>
  <si>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</si>
  <si>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</si>
  <si>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</si>
  <si>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</si>
  <si>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</si>
  <si>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</si>
  <si>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</si>
  <si>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</si>
  <si>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</si>
  <si>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</si>
  <si>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</si>
  <si>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Training/Education</t>
  </si>
  <si>
    <t>21-7-80-1-27.01</t>
  </si>
  <si>
    <t>Safety Training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</si>
  <si>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</si>
  <si>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</si>
  <si>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</si>
  <si>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</si>
  <si>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</si>
  <si>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</si>
  <si>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</si>
  <si>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</si>
  <si>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</si>
  <si>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</si>
  <si>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</si>
  <si>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</si>
  <si>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Electricity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</si>
  <si>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</si>
  <si>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</si>
  <si>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</si>
  <si>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</si>
  <si>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</si>
  <si>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</si>
  <si>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</si>
  <si>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</si>
  <si>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</si>
  <si>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</si>
  <si>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</si>
  <si>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</si>
  <si>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</si>
  <si>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Permits/Certs/License</t>
  </si>
  <si>
    <t>21-7-82-3-45.00</t>
  </si>
  <si>
    <t>Wastewater Contracted</t>
  </si>
  <si>
    <t>21-7-82-3-45.01</t>
  </si>
  <si>
    <t>Biosolids Contracted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</si>
  <si>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</si>
  <si>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</si>
  <si>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</si>
  <si>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</si>
  <si>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</si>
  <si>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</si>
  <si>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</si>
  <si>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</si>
  <si>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</si>
  <si>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</si>
  <si>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</si>
  <si>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Wastewater Facil Repair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</si>
  <si>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</si>
  <si>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</si>
  <si>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</si>
  <si>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</si>
  <si>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</si>
  <si>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</si>
  <si>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</si>
  <si>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</si>
  <si>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</si>
  <si>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Supplies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</si>
  <si>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</si>
  <si>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</si>
  <si>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</si>
  <si>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</si>
  <si>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</si>
  <si>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</si>
  <si>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</si>
  <si>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</si>
  <si>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</si>
  <si>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</si>
  <si>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</si>
  <si>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</si>
  <si>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</si>
  <si>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</si>
  <si>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</si>
  <si>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</si>
  <si>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</si>
  <si>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</si>
  <si>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</si>
  <si>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</si>
  <si>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</si>
  <si>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20-6-01-4-11.12</t>
  </si>
  <si>
    <t>Gateway Water Revenue</t>
  </si>
  <si>
    <t>20-6-03-5-40.05</t>
  </si>
  <si>
    <t>20-6-00-4-10-01</t>
  </si>
  <si>
    <t>Sale of Meters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</si>
  <si>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</si>
  <si>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</si>
  <si>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</si>
  <si>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</si>
  <si>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</si>
  <si>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</si>
  <si>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</si>
  <si>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</si>
  <si>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</si>
  <si>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</si>
  <si>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</si>
  <si>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</si>
  <si>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</si>
  <si>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</si>
  <si>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</si>
  <si>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</si>
  <si>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</si>
  <si>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</si>
  <si>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</si>
  <si>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</si>
  <si>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</si>
  <si>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</si>
  <si>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</si>
  <si>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</si>
  <si>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</si>
  <si>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</si>
  <si>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</si>
  <si>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</si>
  <si>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</si>
  <si>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</si>
  <si>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</si>
  <si>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</si>
  <si>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Trash Removal</t>
  </si>
  <si>
    <t>20-7-83-4-41.00</t>
  </si>
  <si>
    <t>Permits/Fees/License</t>
  </si>
  <si>
    <t>20-7-83-4-45.00</t>
  </si>
  <si>
    <t>Water Contracted</t>
  </si>
  <si>
    <t>20-7-83-4-45.02</t>
  </si>
  <si>
    <t>20-7-83-4-46.00</t>
  </si>
  <si>
    <t>20-7-83-4-50.00</t>
  </si>
  <si>
    <t>20-7-83-4-52.00</t>
  </si>
  <si>
    <t>20-7-83-4-62.02</t>
  </si>
  <si>
    <t>Water Line</t>
  </si>
  <si>
    <t>20-7-83-4-62.03</t>
  </si>
  <si>
    <t>Pumps/Tanks</t>
  </si>
  <si>
    <t>20-7-83-4-62.04</t>
  </si>
  <si>
    <t>Asphalt Repair</t>
  </si>
  <si>
    <t>20-7-83-4-62.05</t>
  </si>
  <si>
    <t>Equipment Purchase</t>
  </si>
  <si>
    <t>20-7-83-4-62.06</t>
  </si>
  <si>
    <t>20-7-83-4-62.07</t>
  </si>
  <si>
    <t>Meters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</si>
  <si>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</si>
  <si>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</si>
  <si>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</si>
  <si>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</si>
  <si>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</si>
  <si>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</si>
  <si>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</si>
  <si>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</si>
  <si>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</si>
  <si>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</si>
  <si>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</si>
  <si>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</si>
  <si>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</si>
  <si>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</si>
  <si>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</si>
  <si>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</si>
  <si>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Combined Water and Wastewater Revenue</t>
  </si>
  <si>
    <t xml:space="preserve">Combined Water &amp; Wastewater Expense </t>
  </si>
  <si>
    <t>Balance</t>
  </si>
  <si>
    <t>21-7-80-0-15.01</t>
  </si>
  <si>
    <t>Health Savings Account</t>
  </si>
  <si>
    <t>20-7-80-0-15.01</t>
  </si>
  <si>
    <t>Health Insurance HRA 70% exposure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</si>
  <si>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</si>
  <si>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</si>
  <si>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</si>
  <si>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</si>
  <si>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</si>
  <si>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</si>
  <si>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</si>
  <si>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</si>
  <si>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</si>
  <si>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</si>
  <si>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</si>
  <si>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(principal-interest) (2048)</t>
  </si>
  <si>
    <t>Water Reservoir gap principal (2025)</t>
  </si>
  <si>
    <t>East Main RF3-335 (principal &amp; interest) (2047)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</si>
  <si>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</si>
  <si>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</si>
  <si>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</si>
  <si>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</si>
  <si>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</si>
  <si>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</si>
  <si>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</si>
  <si>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Actual    FY20</t>
  </si>
  <si>
    <t>Actual       FY20</t>
  </si>
  <si>
    <t>20-6-10-4-10.04</t>
  </si>
  <si>
    <t>Budgeted FY22</t>
  </si>
  <si>
    <t>WASTEWATER OPERATIONS EXPENSES</t>
  </si>
  <si>
    <t>Draft FY22 Water and Wastewater Budgets</t>
  </si>
  <si>
    <t>20-7-90-5-90.13</t>
  </si>
  <si>
    <t>RF3-365 Bridge Upper &amp; Crossing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</si>
</sst>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i/>
      <u val="singleAccounting"/>
      <sz val="12"/>
      <name val="Arial"/>
      <family val="2"/>
    </font>
    <font>
      <b/>
      <sz val="2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25" fillId="0" borderId="0" applyNumberFormat="0" applyBorder="0" applyProtection="0"/>
    <xf numFmtId="0" fontId="17" fillId="0" borderId="5" applyNumberFormat="0" applyProtection="0"/>
    <xf numFmtId="0" fontId="18" fillId="0" borderId="6" applyNumberFormat="0" applyProtection="0"/>
    <xf numFmtId="0" fontId="19" fillId="0" borderId="7" applyNumberFormat="0" applyProtection="0"/>
    <xf numFmtId="0" fontId="19" fillId="0" borderId="0" applyNumberFormat="0" applyBorder="0" applyProtection="0"/>
    <xf numFmtId="0" fontId="15" fillId="5" borderId="0" applyNumberFormat="0" applyBorder="0" applyProtection="0"/>
    <xf numFmtId="0" fontId="11" fillId="4" borderId="0" applyNumberFormat="0" applyBorder="0" applyProtection="0"/>
    <xf numFmtId="0" fontId="22" fillId="23" borderId="0" applyNumberFormat="0" applyBorder="0" applyProtection="0"/>
    <xf numFmtId="0" fontId="20" fillId="8" borderId="3" applyNumberFormat="0" applyProtection="0"/>
    <xf numFmtId="0" fontId="23" fillId="21" borderId="10" applyNumberFormat="0" applyProtection="0"/>
    <xf numFmtId="0" fontId="12" fillId="21" borderId="3" applyNumberFormat="0" applyProtection="0"/>
    <xf numFmtId="0" fontId="21" fillId="0" borderId="8" applyNumberFormat="0" applyProtection="0"/>
    <xf numFmtId="0" fontId="13" fillId="22" borderId="4" applyNumberFormat="0" applyProtection="0"/>
    <xf numFmtId="0" fontId="27" fillId="0" borderId="0" applyNumberFormat="0" applyBorder="0" applyProtection="0"/>
    <xf numFmtId="0" fontId="8" fillId="24" borderId="9" applyNumberFormat="0" applyFont="0" applyProtection="0"/>
    <xf numFmtId="0" fontId="14" fillId="0" borderId="0" applyNumberFormat="0" applyBorder="0" applyProtection="0"/>
    <xf numFmtId="0" fontId="26" fillId="0" borderId="11" applyNumberFormat="0" applyProtection="0"/>
    <xf numFmtId="0" fontId="10" fillId="17" borderId="0" applyNumberFormat="0" applyBorder="0" applyProtection="0"/>
    <xf numFmtId="0" fontId="9" fillId="3" borderId="0" applyNumberFormat="0" applyBorder="0" applyProtection="0"/>
    <xf numFmtId="0" fontId="9" fillId="9" borderId="0" applyNumberFormat="0" applyBorder="0" applyProtection="0"/>
    <xf numFmtId="0" fontId="10" fillId="13" borderId="0" applyNumberFormat="0" applyBorder="0" applyProtection="0"/>
    <xf numFmtId="0" fontId="10" fillId="18" borderId="0" applyNumberFormat="0" applyBorder="0" applyProtection="0"/>
    <xf numFmtId="0" fontId="9" fillId="4" borderId="0" applyNumberFormat="0" applyBorder="0" applyProtection="0"/>
    <xf numFmtId="0" fontId="9" fillId="10" borderId="0" applyNumberFormat="0" applyBorder="0" applyProtection="0"/>
    <xf numFmtId="0" fontId="10" fillId="10" borderId="0" applyNumberFormat="0" applyBorder="0" applyProtection="0"/>
    <xf numFmtId="0" fontId="10" fillId="19" borderId="0" applyNumberFormat="0" applyBorder="0" applyProtection="0"/>
    <xf numFmtId="0" fontId="9" fillId="5" borderId="0" applyNumberFormat="0" applyBorder="0" applyProtection="0"/>
    <xf numFmtId="0" fontId="9" fillId="11" borderId="0" applyNumberFormat="0" applyBorder="0" applyProtection="0"/>
    <xf numFmtId="0" fontId="10" fillId="11" borderId="0" applyNumberFormat="0" applyBorder="0" applyProtection="0"/>
    <xf numFmtId="0" fontId="10" fillId="14" borderId="0" applyNumberFormat="0" applyBorder="0" applyProtection="0"/>
    <xf numFmtId="0" fontId="9" fillId="6" borderId="0" applyNumberFormat="0" applyBorder="0" applyProtection="0"/>
    <xf numFmtId="0" fontId="9" fillId="6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9" fillId="7" borderId="0" applyNumberFormat="0" applyBorder="0" applyProtection="0"/>
    <xf numFmtId="0" fontId="9" fillId="9" borderId="0" applyNumberFormat="0" applyBorder="0" applyProtection="0"/>
    <xf numFmtId="0" fontId="10" fillId="15" borderId="0" applyNumberFormat="0" applyBorder="0" applyProtection="0"/>
    <xf numFmtId="0" fontId="10" fillId="20" borderId="0" applyNumberFormat="0" applyBorder="0" applyProtection="0"/>
    <xf numFmtId="0" fontId="9" fillId="8" borderId="0" applyNumberFormat="0" applyBorder="0" applyProtection="0"/>
    <xf numFmtId="0" fontId="9" fillId="12" borderId="0" applyNumberFormat="0" applyBorder="0" applyProtection="0"/>
    <xf numFmtId="0" fontId="10" fillId="16" borderId="0" applyNumberFormat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24" fillId="0" borderId="0" applyNumberFormat="0" applyBorder="0" applyProtection="0"/>
    <xf numFmtId="166" fontId="24" fillId="0" borderId="0" applyBorder="0" applyProtection="0"/>
  </cellStyleXfs>
  <cellXfs count="50">
    <xf numFmtId="0" fontId="0" fillId="0" borderId="0" xfId="0"/>
    <xf numFmtId="10" fontId="3" fillId="0" borderId="0" xfId="2" applyNumberFormat="1" applyFont="1" applyFill="1"/>
    <xf numFmtId="0" fontId="3" fillId="0" borderId="0" xfId="0" applyFont="1" applyFill="1"/>
    <xf numFmtId="41" fontId="5" fillId="0" borderId="0" xfId="0" applyNumberFormat="1" applyFont="1" applyFill="1" applyBorder="1" applyAlignment="1">
      <alignment horizontal="center" wrapText="1"/>
    </xf>
    <xf numFmtId="41" fontId="5" fillId="0" borderId="0" xfId="0" applyNumberFormat="1" applyFont="1" applyFill="1" applyBorder="1"/>
    <xf numFmtId="41" fontId="3" fillId="0" borderId="0" xfId="0" applyNumberFormat="1" applyFont="1" applyFill="1" applyBorder="1"/>
    <xf numFmtId="164" fontId="3" fillId="0" borderId="0" xfId="0" applyNumberFormat="1" applyFont="1" applyFill="1"/>
    <xf numFmtId="41" fontId="3" fillId="0" borderId="0" xfId="0" applyNumberFormat="1" applyFont="1" applyFill="1"/>
    <xf numFmtId="41" fontId="3" fillId="0" borderId="1" xfId="0" applyNumberFormat="1" applyFont="1" applyFill="1" applyBorder="1"/>
    <xf numFmtId="41" fontId="5" fillId="0" borderId="1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41" fontId="5" fillId="0" borderId="0" xfId="0" applyNumberFormat="1" applyFont="1" applyFill="1" applyBorder="1" applyAlignment="1">
      <alignment horizontal="right"/>
    </xf>
    <xf numFmtId="41" fontId="3" fillId="0" borderId="0" xfId="1" applyNumberFormat="1" applyFont="1" applyFill="1"/>
    <xf numFmtId="41" fontId="4" fillId="0" borderId="0" xfId="0" applyNumberFormat="1" applyFont="1" applyFill="1"/>
    <xf numFmtId="41" fontId="5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5" fillId="0" borderId="0" xfId="1" applyNumberFormat="1" applyFont="1" applyFill="1" applyBorder="1"/>
    <xf numFmtId="41" fontId="3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6" fillId="0" borderId="0" xfId="1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1" applyNumberFormat="1" applyFont="1" applyFill="1"/>
    <xf numFmtId="3" fontId="5" fillId="0" borderId="0" xfId="1" applyNumberFormat="1" applyFont="1" applyFill="1" applyBorder="1" applyAlignment="1">
      <alignment horizontal="center" wrapText="1"/>
    </xf>
    <xf numFmtId="3" fontId="3" fillId="0" borderId="0" xfId="1" applyNumberFormat="1" applyFont="1" applyFill="1" applyBorder="1"/>
    <xf numFmtId="3" fontId="5" fillId="0" borderId="0" xfId="0" applyNumberFormat="1" applyFont="1" applyFill="1" applyAlignment="1">
      <alignment horizontal="right"/>
    </xf>
    <xf numFmtId="3" fontId="6" fillId="0" borderId="0" xfId="1" applyNumberFormat="1" applyFont="1" applyFill="1"/>
    <xf numFmtId="0" fontId="3" fillId="0" borderId="0" xfId="0" applyFont="1" applyFill="1"/>
    <xf numFmtId="41" fontId="3" fillId="0" borderId="0" xfId="1" applyNumberFormat="1" applyFont="1" applyFill="1" applyBorder="1"/>
    <xf numFmtId="41" fontId="3" fillId="0" borderId="2" xfId="1" applyNumberFormat="1" applyFont="1" applyFill="1" applyBorder="1"/>
    <xf numFmtId="41" fontId="5" fillId="0" borderId="2" xfId="1" applyNumberFormat="1" applyFont="1" applyFill="1" applyBorder="1"/>
    <xf numFmtId="41" fontId="6" fillId="0" borderId="0" xfId="0" applyNumberFormat="1" applyFont="1" applyFill="1"/>
    <xf numFmtId="41" fontId="7" fillId="2" borderId="0" xfId="1" applyNumberFormat="1" applyFont="1" applyFill="1" applyBorder="1"/>
    <xf numFmtId="41" fontId="7" fillId="0" borderId="0" xfId="1" applyNumberFormat="1" applyFont="1" applyFill="1" applyBorder="1"/>
    <xf numFmtId="41" fontId="3" fillId="2" borderId="0" xfId="1" applyNumberFormat="1" applyFont="1" applyFill="1" applyBorder="1"/>
    <xf numFmtId="41" fontId="28" fillId="0" borderId="0" xfId="1" applyNumberFormat="1" applyFont="1" applyFill="1"/>
    <xf numFmtId="41" fontId="29" fillId="0" borderId="0" xfId="1" applyNumberFormat="1" applyFont="1" applyFill="1"/>
    <xf numFmtId="41" fontId="30" fillId="0" borderId="0" xfId="1" applyNumberFormat="1" applyFont="1" applyFill="1"/>
    <xf numFmtId="41" fontId="3" fillId="0" borderId="12" xfId="1" applyNumberFormat="1" applyFont="1" applyFill="1" applyBorder="1"/>
    <xf numFmtId="41" fontId="5" fillId="0" borderId="2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0" fontId="3" fillId="0" borderId="0" xfId="0" applyFont="1" applyFill="1"/>
    <xf numFmtId="0" fontId="31" fillId="0" borderId="0" xfId="0" applyFont="1"/>
    <xf numFmtId="41" fontId="0" fillId="0" borderId="0" xfId="0" applyNumberFormat="1"/>
    <xf numFmtId="0" fontId="3" fillId="0" borderId="0" xfId="0" applyFont="1" applyFill="1"/>
  </cellXfs>
  <cellStyles count="49">
    <cellStyle name="20% - Accent1 2" xfId="22"/>
    <cellStyle name="20% - Accent2 2" xfId="26"/>
    <cellStyle name="20% - Accent3 2" xfId="30"/>
    <cellStyle name="20% - Accent4 2" xfId="34"/>
    <cellStyle name="20% - Accent5 2" xfId="38"/>
    <cellStyle name="20% - Accent6 2" xfId="42"/>
    <cellStyle name="40% - Accent1 2" xfId="23"/>
    <cellStyle name="40% - Accent2 2" xfId="27"/>
    <cellStyle name="40% - Accent3 2" xfId="31"/>
    <cellStyle name="40% - Accent4 2" xfId="35"/>
    <cellStyle name="40% - Accent5 2" xfId="39"/>
    <cellStyle name="40% - Accent6 2" xfId="43"/>
    <cellStyle name="60% - Accent1 2" xfId="24"/>
    <cellStyle name="60% - Accent2 2" xfId="28"/>
    <cellStyle name="60% - Accent3 2" xfId="32"/>
    <cellStyle name="60% - Accent4 2" xfId="36"/>
    <cellStyle name="60% - Accent5 2" xfId="40"/>
    <cellStyle name="60% - Accent6 2" xfId="44"/>
    <cellStyle name="Accent1 2" xfId="21"/>
    <cellStyle name="Accent2 2" xfId="25"/>
    <cellStyle name="Accent3 2" xfId="29"/>
    <cellStyle name="Accent4 2" xfId="33"/>
    <cellStyle name="Accent5 2" xfId="37"/>
    <cellStyle name="Accent6 2" xfId="41"/>
    <cellStyle name="Bad 2" xfId="10"/>
    <cellStyle name="Calculation 2" xfId="14"/>
    <cellStyle name="Check Cell 2" xfId="16"/>
    <cellStyle name="Currency" xfId="1" builtinId="4"/>
    <cellStyle name="Explanatory Text 2" xfId="19"/>
    <cellStyle name="Good 2" xfId="9"/>
    <cellStyle name="Heading" xfId="45"/>
    <cellStyle name="Heading 1 2" xfId="5"/>
    <cellStyle name="Heading 2 2" xfId="6"/>
    <cellStyle name="Heading 3 2" xfId="7"/>
    <cellStyle name="Heading 4 2" xfId="8"/>
    <cellStyle name="Heading1" xfId="46"/>
    <cellStyle name="Input 2" xfId="12"/>
    <cellStyle name="Linked Cell 2" xfId="15"/>
    <cellStyle name="Neutral 2" xfId="11"/>
    <cellStyle name="Normal" xfId="0" builtinId="0"/>
    <cellStyle name="Normal 2" xfId="3"/>
    <cellStyle name="Note 2" xfId="18"/>
    <cellStyle name="Output 2" xfId="13"/>
    <cellStyle name="Percent" xfId="2" builtinId="5"/>
    <cellStyle name="Result" xfId="47"/>
    <cellStyle name="Result2" xfId="48"/>
    <cellStyle name="Title 2" xfId="4"/>
    <cellStyle name="Total 2" xfId="20"/>
    <cellStyle name="Warning Tex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="60" zoomScaleNormal="100" workbookViewId="0">
      <pane xSplit="2" ySplit="2" topLeftCell="E36" activePane="bottomRight" state="frozen"/>
      <selection pane="topRight" activeCell="C1" sqref="C1"/>
      <selection pane="bottomLeft" activeCell="A3" sqref="A3"/>
      <selection pane="bottomRight" activeCell="G74" sqref="G74"/>
    </sheetView>
  </sheetViews>
  <sheetFormatPr defaultRowHeight="15" x14ac:dyDescent="0.25"/>
  <cols>
    <col min="1" max="1" width="33" customWidth="1"/>
    <col min="2" max="2" width="61" customWidth="1"/>
    <col min="3" max="5" width="15.7109375" customWidth="1"/>
    <col min="6" max="6" width="23.7109375" style="48" bestFit="1" customWidth="1"/>
    <col min="7" max="7" width="18.5703125" style="48" customWidth="1"/>
  </cols>
  <sheetData>
    <row r="1" spans="1:7" ht="26.25" x14ac:dyDescent="0.4">
      <c r="A1" s="47" t="s">
        <v>226</v>
      </c>
    </row>
    <row r="2" spans="1:7" ht="31.5" x14ac:dyDescent="0.25">
      <c r="A2" s="3" t="s">
        <v>0</v>
      </c>
      <c r="B2" s="3" t="s">
        <v>1</v>
      </c>
      <c r="C2" s="15" t="s">
        <v>2</v>
      </c>
      <c r="D2" s="3" t="s">
        <v>222</v>
      </c>
      <c r="E2" s="15" t="s">
        <v>3</v>
      </c>
      <c r="F2" s="15" t="s">
        <v>224</v>
      </c>
      <c r="G2" s="3" t="s">
        <v>4</v>
      </c>
    </row>
    <row r="3" spans="1:7" ht="15.75" x14ac:dyDescent="0.25">
      <c r="A3" s="4" t="s">
        <v>115</v>
      </c>
      <c r="B3" s="5"/>
      <c r="C3" s="31"/>
      <c r="D3" s="5"/>
      <c r="E3" s="31"/>
      <c r="F3" s="31"/>
      <c r="G3" s="5"/>
    </row>
    <row r="4" spans="1:7" ht="15.75" x14ac:dyDescent="0.25">
      <c r="A4" s="5" t="s">
        <v>116</v>
      </c>
      <c r="B4" s="5" t="s">
        <v>117</v>
      </c>
      <c r="C4" s="31">
        <v>304185</v>
      </c>
      <c r="D4" s="31">
        <v>307234.05</v>
      </c>
      <c r="E4" s="31">
        <v>305824</v>
      </c>
      <c r="F4" s="31">
        <f>ROUNDDOWN(F74-SUM(F5:F10),0)</f>
        <v>326560</v>
      </c>
      <c r="G4" s="31">
        <f>F4-E4</f>
        <v>20736</v>
      </c>
    </row>
    <row r="5" spans="1:7" ht="15.75" x14ac:dyDescent="0.25">
      <c r="A5" s="5" t="s">
        <v>118</v>
      </c>
      <c r="B5" s="5" t="s">
        <v>119</v>
      </c>
      <c r="C5" s="31">
        <v>1500</v>
      </c>
      <c r="D5" s="31">
        <v>52.5</v>
      </c>
      <c r="E5" s="31">
        <v>1500</v>
      </c>
      <c r="F5" s="31">
        <v>1500</v>
      </c>
      <c r="G5" s="31">
        <f t="shared" ref="G5:G9" si="0">F5-E5</f>
        <v>0</v>
      </c>
    </row>
    <row r="6" spans="1:7" ht="15.75" x14ac:dyDescent="0.25">
      <c r="A6" s="5" t="s">
        <v>120</v>
      </c>
      <c r="B6" s="5" t="s">
        <v>121</v>
      </c>
      <c r="C6" s="31">
        <v>0</v>
      </c>
      <c r="D6" s="31">
        <v>0</v>
      </c>
      <c r="E6" s="31">
        <v>0</v>
      </c>
      <c r="F6" s="31">
        <v>0</v>
      </c>
      <c r="G6" s="31">
        <f t="shared" si="0"/>
        <v>0</v>
      </c>
    </row>
    <row r="7" spans="1:7" ht="15.75" x14ac:dyDescent="0.25">
      <c r="A7" s="5" t="s">
        <v>122</v>
      </c>
      <c r="B7" s="5" t="s">
        <v>12</v>
      </c>
      <c r="C7" s="31">
        <v>1500</v>
      </c>
      <c r="D7" s="31">
        <v>2134.29</v>
      </c>
      <c r="E7" s="31">
        <v>1500</v>
      </c>
      <c r="F7" s="31">
        <v>500</v>
      </c>
      <c r="G7" s="31">
        <f t="shared" si="0"/>
        <v>-1000</v>
      </c>
    </row>
    <row r="8" spans="1:7" ht="15.75" x14ac:dyDescent="0.25">
      <c r="A8" s="5" t="s">
        <v>123</v>
      </c>
      <c r="B8" s="5" t="s">
        <v>124</v>
      </c>
      <c r="C8" s="31">
        <v>0</v>
      </c>
      <c r="D8" s="31">
        <v>0</v>
      </c>
      <c r="E8" s="31">
        <v>0</v>
      </c>
      <c r="F8" s="31">
        <v>0</v>
      </c>
      <c r="G8" s="31">
        <f t="shared" si="0"/>
        <v>0</v>
      </c>
    </row>
    <row r="9" spans="1:7" ht="15.75" x14ac:dyDescent="0.25">
      <c r="A9" s="5" t="s">
        <v>125</v>
      </c>
      <c r="B9" s="5" t="s">
        <v>126</v>
      </c>
      <c r="C9" s="31">
        <v>500</v>
      </c>
      <c r="D9" s="31">
        <v>3165.75</v>
      </c>
      <c r="E9" s="31">
        <v>500</v>
      </c>
      <c r="F9" s="31">
        <v>500</v>
      </c>
      <c r="G9" s="31">
        <f t="shared" si="0"/>
        <v>0</v>
      </c>
    </row>
    <row r="10" spans="1:7" ht="16.5" thickBot="1" x14ac:dyDescent="0.3">
      <c r="A10" s="7" t="s">
        <v>223</v>
      </c>
      <c r="B10" s="7" t="s">
        <v>127</v>
      </c>
      <c r="C10" s="31">
        <v>50300</v>
      </c>
      <c r="D10" s="31">
        <v>50300</v>
      </c>
      <c r="E10" s="31">
        <v>49641</v>
      </c>
      <c r="F10" s="31">
        <v>50432</v>
      </c>
      <c r="G10" s="31">
        <f>F10-E10</f>
        <v>791</v>
      </c>
    </row>
    <row r="11" spans="1:7" ht="17.25" thickTop="1" thickBot="1" x14ac:dyDescent="0.3">
      <c r="A11" s="8"/>
      <c r="B11" s="9" t="s">
        <v>128</v>
      </c>
      <c r="C11" s="32">
        <f>SUM(C4:C10)</f>
        <v>357985</v>
      </c>
      <c r="D11" s="32">
        <f>SUM(D4:D10)</f>
        <v>362886.58999999997</v>
      </c>
      <c r="E11" s="32">
        <f>SUM(E4:E10)</f>
        <v>358965</v>
      </c>
      <c r="F11" s="32">
        <f>SUM(F4:F10)</f>
        <v>379492</v>
      </c>
      <c r="G11" s="32">
        <f>SUM(G4:G10)</f>
        <v>20527</v>
      </c>
    </row>
    <row r="12" spans="1:7" ht="16.5" thickTop="1" x14ac:dyDescent="0.25">
      <c r="A12" s="5"/>
      <c r="B12" s="12"/>
      <c r="C12" s="16"/>
      <c r="D12" s="16"/>
      <c r="E12" s="16"/>
      <c r="F12" s="31"/>
      <c r="G12" s="18"/>
    </row>
    <row r="13" spans="1:7" ht="15.75" x14ac:dyDescent="0.25">
      <c r="A13" s="4" t="s">
        <v>129</v>
      </c>
      <c r="B13" s="5"/>
      <c r="C13" s="16"/>
      <c r="D13" s="5"/>
      <c r="E13" s="16"/>
      <c r="F13" s="31"/>
      <c r="G13" s="5"/>
    </row>
    <row r="14" spans="1:7" ht="15.75" x14ac:dyDescent="0.25">
      <c r="A14" s="7" t="s">
        <v>130</v>
      </c>
      <c r="B14" s="7" t="s">
        <v>17</v>
      </c>
      <c r="C14" s="35">
        <v>55361</v>
      </c>
      <c r="D14" s="36">
        <v>53650.21</v>
      </c>
      <c r="E14" s="36">
        <v>57828</v>
      </c>
      <c r="F14" s="36">
        <v>63593</v>
      </c>
      <c r="G14" s="31">
        <f>F14-E14</f>
        <v>5765</v>
      </c>
    </row>
    <row r="15" spans="1:7" ht="15.75" x14ac:dyDescent="0.25">
      <c r="A15" s="7" t="s">
        <v>131</v>
      </c>
      <c r="B15" s="7" t="s">
        <v>19</v>
      </c>
      <c r="C15" s="36">
        <v>0</v>
      </c>
      <c r="D15" s="36">
        <v>1529.11</v>
      </c>
      <c r="E15" s="36">
        <v>1500</v>
      </c>
      <c r="F15" s="36">
        <v>1500</v>
      </c>
      <c r="G15" s="31">
        <f>F15-E15</f>
        <v>0</v>
      </c>
    </row>
    <row r="16" spans="1:7" ht="15.75" x14ac:dyDescent="0.25">
      <c r="A16" s="7" t="s">
        <v>132</v>
      </c>
      <c r="B16" s="7" t="s">
        <v>21</v>
      </c>
      <c r="C16" s="36">
        <v>900</v>
      </c>
      <c r="D16" s="36">
        <v>2114.8000000000002</v>
      </c>
      <c r="E16" s="36">
        <v>900</v>
      </c>
      <c r="F16" s="36">
        <v>900</v>
      </c>
      <c r="G16" s="31">
        <f t="shared" ref="G16:G37" si="1">F16-E16</f>
        <v>0</v>
      </c>
    </row>
    <row r="17" spans="1:7" ht="15.75" x14ac:dyDescent="0.25">
      <c r="A17" s="7" t="s">
        <v>133</v>
      </c>
      <c r="B17" s="7" t="s">
        <v>23</v>
      </c>
      <c r="C17" s="35">
        <v>4332</v>
      </c>
      <c r="D17" s="36">
        <v>4318.41</v>
      </c>
      <c r="E17" s="36">
        <v>4592</v>
      </c>
      <c r="F17" s="36">
        <v>5081</v>
      </c>
      <c r="G17" s="31">
        <f t="shared" si="1"/>
        <v>489</v>
      </c>
    </row>
    <row r="18" spans="1:7" ht="15.75" x14ac:dyDescent="0.25">
      <c r="A18" s="7" t="s">
        <v>134</v>
      </c>
      <c r="B18" s="7" t="s">
        <v>25</v>
      </c>
      <c r="C18" s="35">
        <v>3199</v>
      </c>
      <c r="D18" s="36">
        <v>10536.16</v>
      </c>
      <c r="E18" s="36">
        <v>3488</v>
      </c>
      <c r="F18" s="36">
        <v>4031</v>
      </c>
      <c r="G18" s="31">
        <f t="shared" si="1"/>
        <v>543</v>
      </c>
    </row>
    <row r="19" spans="1:7" ht="15.75" x14ac:dyDescent="0.25">
      <c r="A19" s="7" t="s">
        <v>135</v>
      </c>
      <c r="B19" s="7" t="s">
        <v>27</v>
      </c>
      <c r="C19" s="36">
        <v>17545</v>
      </c>
      <c r="D19" s="36">
        <v>9033.51</v>
      </c>
      <c r="E19" s="36">
        <v>8200</v>
      </c>
      <c r="F19" s="36">
        <v>7372</v>
      </c>
      <c r="G19" s="31">
        <f t="shared" si="1"/>
        <v>-828</v>
      </c>
    </row>
    <row r="20" spans="1:7" ht="15.75" x14ac:dyDescent="0.25">
      <c r="A20" s="7" t="s">
        <v>198</v>
      </c>
      <c r="B20" s="7" t="s">
        <v>197</v>
      </c>
      <c r="C20" s="36">
        <v>0</v>
      </c>
      <c r="D20" s="36">
        <v>1000</v>
      </c>
      <c r="E20" s="36">
        <v>1500</v>
      </c>
      <c r="F20" s="36">
        <v>1248</v>
      </c>
      <c r="G20" s="31">
        <f t="shared" si="1"/>
        <v>-252</v>
      </c>
    </row>
    <row r="21" spans="1:7" ht="15.75" x14ac:dyDescent="0.25">
      <c r="A21" s="7" t="s">
        <v>198</v>
      </c>
      <c r="B21" s="7" t="s">
        <v>199</v>
      </c>
      <c r="C21" s="36">
        <v>0</v>
      </c>
      <c r="D21" s="36">
        <v>0</v>
      </c>
      <c r="E21" s="36">
        <v>400</v>
      </c>
      <c r="F21" s="36">
        <v>0</v>
      </c>
      <c r="G21" s="31">
        <f t="shared" si="1"/>
        <v>-400</v>
      </c>
    </row>
    <row r="22" spans="1:7" ht="15.75" x14ac:dyDescent="0.25">
      <c r="A22" s="7" t="s">
        <v>136</v>
      </c>
      <c r="B22" s="7" t="s">
        <v>29</v>
      </c>
      <c r="C22" s="35">
        <v>371</v>
      </c>
      <c r="D22" s="36">
        <v>369.68</v>
      </c>
      <c r="E22" s="36">
        <v>412</v>
      </c>
      <c r="F22" s="36">
        <v>420</v>
      </c>
      <c r="G22" s="31">
        <f t="shared" si="1"/>
        <v>8</v>
      </c>
    </row>
    <row r="23" spans="1:7" ht="15.75" x14ac:dyDescent="0.25">
      <c r="A23" s="7" t="s">
        <v>137</v>
      </c>
      <c r="B23" s="7" t="s">
        <v>31</v>
      </c>
      <c r="C23" s="36">
        <v>360</v>
      </c>
      <c r="D23" s="36">
        <v>283.62</v>
      </c>
      <c r="E23" s="36">
        <v>400</v>
      </c>
      <c r="F23" s="36">
        <v>400</v>
      </c>
      <c r="G23" s="31">
        <f t="shared" si="1"/>
        <v>0</v>
      </c>
    </row>
    <row r="24" spans="1:7" ht="15.75" x14ac:dyDescent="0.25">
      <c r="A24" s="7" t="s">
        <v>138</v>
      </c>
      <c r="B24" s="7" t="s">
        <v>33</v>
      </c>
      <c r="C24" s="36">
        <v>210</v>
      </c>
      <c r="D24" s="36">
        <v>599.57000000000005</v>
      </c>
      <c r="E24" s="36">
        <v>300</v>
      </c>
      <c r="F24" s="36">
        <v>300</v>
      </c>
      <c r="G24" s="31">
        <f t="shared" si="1"/>
        <v>0</v>
      </c>
    </row>
    <row r="25" spans="1:7" ht="15.75" x14ac:dyDescent="0.25">
      <c r="A25" s="7" t="s">
        <v>139</v>
      </c>
      <c r="B25" s="7" t="s">
        <v>35</v>
      </c>
      <c r="C25" s="36">
        <v>150</v>
      </c>
      <c r="D25" s="36">
        <v>51.58</v>
      </c>
      <c r="E25" s="36">
        <v>200</v>
      </c>
      <c r="F25" s="36">
        <v>200</v>
      </c>
      <c r="G25" s="31">
        <f t="shared" si="1"/>
        <v>0</v>
      </c>
    </row>
    <row r="26" spans="1:7" ht="15.75" x14ac:dyDescent="0.25">
      <c r="A26" s="7" t="s">
        <v>140</v>
      </c>
      <c r="B26" s="7" t="s">
        <v>37</v>
      </c>
      <c r="C26" s="36">
        <v>0</v>
      </c>
      <c r="D26" s="36">
        <v>238.17</v>
      </c>
      <c r="E26" s="36">
        <v>0</v>
      </c>
      <c r="F26" s="36">
        <v>0</v>
      </c>
      <c r="G26" s="31">
        <f t="shared" si="1"/>
        <v>0</v>
      </c>
    </row>
    <row r="27" spans="1:7" ht="15.75" x14ac:dyDescent="0.25">
      <c r="A27" s="7" t="s">
        <v>141</v>
      </c>
      <c r="B27" s="7" t="s">
        <v>39</v>
      </c>
      <c r="C27" s="36">
        <v>150</v>
      </c>
      <c r="D27" s="36">
        <v>0</v>
      </c>
      <c r="E27" s="36">
        <v>200</v>
      </c>
      <c r="F27" s="36">
        <v>200</v>
      </c>
      <c r="G27" s="31">
        <f t="shared" si="1"/>
        <v>0</v>
      </c>
    </row>
    <row r="28" spans="1:7" ht="15.75" x14ac:dyDescent="0.25">
      <c r="A28" s="7" t="s">
        <v>142</v>
      </c>
      <c r="B28" s="7" t="s">
        <v>203</v>
      </c>
      <c r="C28" s="36">
        <v>6000</v>
      </c>
      <c r="D28" s="36">
        <v>6000</v>
      </c>
      <c r="E28" s="36">
        <v>9000</v>
      </c>
      <c r="F28" s="36">
        <v>9000</v>
      </c>
      <c r="G28" s="31">
        <f t="shared" si="1"/>
        <v>0</v>
      </c>
    </row>
    <row r="29" spans="1:7" ht="15.75" x14ac:dyDescent="0.25">
      <c r="A29" s="7" t="s">
        <v>216</v>
      </c>
      <c r="B29" s="7" t="s">
        <v>215</v>
      </c>
      <c r="C29" s="36">
        <v>0</v>
      </c>
      <c r="D29" s="36">
        <v>0</v>
      </c>
      <c r="E29" s="36">
        <v>2775</v>
      </c>
      <c r="F29" s="36">
        <v>6673</v>
      </c>
      <c r="G29" s="31">
        <f t="shared" si="1"/>
        <v>3898</v>
      </c>
    </row>
    <row r="30" spans="1:7" ht="15.75" x14ac:dyDescent="0.25">
      <c r="A30" s="7" t="s">
        <v>143</v>
      </c>
      <c r="B30" s="7" t="s">
        <v>43</v>
      </c>
      <c r="C30" s="36">
        <v>750</v>
      </c>
      <c r="D30" s="36">
        <v>654</v>
      </c>
      <c r="E30" s="36">
        <v>800</v>
      </c>
      <c r="F30" s="36">
        <v>800</v>
      </c>
      <c r="G30" s="31">
        <f t="shared" si="1"/>
        <v>0</v>
      </c>
    </row>
    <row r="31" spans="1:7" ht="15.75" x14ac:dyDescent="0.25">
      <c r="A31" s="7" t="s">
        <v>144</v>
      </c>
      <c r="B31" s="7" t="s">
        <v>45</v>
      </c>
      <c r="C31" s="36">
        <v>90</v>
      </c>
      <c r="D31" s="36">
        <v>29</v>
      </c>
      <c r="E31" s="36">
        <v>100</v>
      </c>
      <c r="F31" s="36">
        <v>100</v>
      </c>
      <c r="G31" s="31">
        <f t="shared" si="1"/>
        <v>0</v>
      </c>
    </row>
    <row r="32" spans="1:7" ht="15.75" x14ac:dyDescent="0.25">
      <c r="A32" s="7" t="s">
        <v>145</v>
      </c>
      <c r="B32" s="7" t="s">
        <v>47</v>
      </c>
      <c r="C32" s="36">
        <v>300</v>
      </c>
      <c r="D32" s="36">
        <v>0</v>
      </c>
      <c r="E32" s="36">
        <v>300</v>
      </c>
      <c r="F32" s="36">
        <v>300</v>
      </c>
      <c r="G32" s="31">
        <f t="shared" si="1"/>
        <v>0</v>
      </c>
    </row>
    <row r="33" spans="1:7" ht="15.75" x14ac:dyDescent="0.25">
      <c r="A33" s="7" t="s">
        <v>146</v>
      </c>
      <c r="B33" s="7" t="s">
        <v>49</v>
      </c>
      <c r="C33" s="36">
        <v>900</v>
      </c>
      <c r="D33" s="36">
        <v>2311.67</v>
      </c>
      <c r="E33" s="36">
        <v>900</v>
      </c>
      <c r="F33" s="36">
        <v>2500</v>
      </c>
      <c r="G33" s="31">
        <f t="shared" si="1"/>
        <v>1600</v>
      </c>
    </row>
    <row r="34" spans="1:7" ht="15.75" x14ac:dyDescent="0.25">
      <c r="A34" s="7" t="s">
        <v>147</v>
      </c>
      <c r="B34" s="7" t="s">
        <v>51</v>
      </c>
      <c r="C34" s="36">
        <v>150</v>
      </c>
      <c r="D34" s="36">
        <v>165</v>
      </c>
      <c r="E34" s="36">
        <v>200</v>
      </c>
      <c r="F34" s="36">
        <v>200</v>
      </c>
      <c r="G34" s="31">
        <f t="shared" si="1"/>
        <v>0</v>
      </c>
    </row>
    <row r="35" spans="1:7" ht="15.75" x14ac:dyDescent="0.25">
      <c r="A35" s="7" t="s">
        <v>148</v>
      </c>
      <c r="B35" s="7" t="s">
        <v>53</v>
      </c>
      <c r="C35" s="36">
        <v>0</v>
      </c>
      <c r="D35" s="36">
        <v>0</v>
      </c>
      <c r="E35" s="36">
        <v>0</v>
      </c>
      <c r="F35" s="36">
        <v>0</v>
      </c>
      <c r="G35" s="31">
        <f t="shared" si="1"/>
        <v>0</v>
      </c>
    </row>
    <row r="36" spans="1:7" ht="16.5" thickBot="1" x14ac:dyDescent="0.3">
      <c r="A36" s="5" t="s">
        <v>149</v>
      </c>
      <c r="B36" s="5" t="s">
        <v>55</v>
      </c>
      <c r="C36" s="17">
        <v>8100</v>
      </c>
      <c r="D36" s="17">
        <v>7622.8</v>
      </c>
      <c r="E36" s="17">
        <v>8196</v>
      </c>
      <c r="F36" s="17">
        <v>8498</v>
      </c>
      <c r="G36" s="31">
        <f t="shared" si="1"/>
        <v>302</v>
      </c>
    </row>
    <row r="37" spans="1:7" ht="17.25" thickTop="1" thickBot="1" x14ac:dyDescent="0.3">
      <c r="A37" s="8"/>
      <c r="B37" s="9" t="s">
        <v>150</v>
      </c>
      <c r="C37" s="17">
        <f t="shared" ref="C37:E37" si="2">SUM(C14:C36)</f>
        <v>98868</v>
      </c>
      <c r="D37" s="17">
        <f t="shared" si="2"/>
        <v>100507.29</v>
      </c>
      <c r="E37" s="17">
        <f t="shared" si="2"/>
        <v>102191</v>
      </c>
      <c r="F37" s="17">
        <f>SUM(F14:F36)</f>
        <v>113316</v>
      </c>
      <c r="G37" s="32">
        <f t="shared" si="1"/>
        <v>11125</v>
      </c>
    </row>
    <row r="38" spans="1:7" ht="16.5" thickTop="1" x14ac:dyDescent="0.25">
      <c r="A38" s="7"/>
      <c r="B38" s="19"/>
      <c r="C38" s="13"/>
      <c r="D38" s="14"/>
      <c r="E38" s="13"/>
      <c r="F38" s="13"/>
      <c r="G38" s="7"/>
    </row>
    <row r="39" spans="1:7" ht="15.75" x14ac:dyDescent="0.25">
      <c r="A39" s="4" t="s">
        <v>151</v>
      </c>
      <c r="B39" s="5"/>
      <c r="C39" s="16"/>
      <c r="D39" s="5"/>
      <c r="E39" s="16"/>
      <c r="F39" s="31"/>
      <c r="G39" s="5"/>
    </row>
    <row r="40" spans="1:7" ht="15.75" x14ac:dyDescent="0.25">
      <c r="A40" s="5" t="s">
        <v>152</v>
      </c>
      <c r="B40" s="5" t="s">
        <v>153</v>
      </c>
      <c r="C40" s="31">
        <v>500</v>
      </c>
      <c r="D40" s="31">
        <v>34.44</v>
      </c>
      <c r="E40" s="31">
        <v>500</v>
      </c>
      <c r="F40" s="31">
        <v>500</v>
      </c>
      <c r="G40" s="31">
        <f>F40-E40</f>
        <v>0</v>
      </c>
    </row>
    <row r="41" spans="1:7" ht="15.75" x14ac:dyDescent="0.25">
      <c r="A41" s="5" t="s">
        <v>154</v>
      </c>
      <c r="B41" s="5" t="s">
        <v>64</v>
      </c>
      <c r="C41" s="31">
        <v>600</v>
      </c>
      <c r="D41" s="31">
        <v>387.26</v>
      </c>
      <c r="E41" s="31">
        <v>600</v>
      </c>
      <c r="F41" s="31">
        <v>600</v>
      </c>
      <c r="G41" s="31">
        <f t="shared" ref="G41:G57" si="3">F41-E41</f>
        <v>0</v>
      </c>
    </row>
    <row r="42" spans="1:7" ht="15.75" x14ac:dyDescent="0.25">
      <c r="A42" s="5" t="s">
        <v>155</v>
      </c>
      <c r="B42" s="5" t="s">
        <v>58</v>
      </c>
      <c r="C42" s="31">
        <v>8000</v>
      </c>
      <c r="D42" s="31">
        <v>8614.36</v>
      </c>
      <c r="E42" s="31">
        <v>8500</v>
      </c>
      <c r="F42" s="31">
        <v>8500</v>
      </c>
      <c r="G42" s="31">
        <f t="shared" si="3"/>
        <v>0</v>
      </c>
    </row>
    <row r="43" spans="1:7" ht="15.75" x14ac:dyDescent="0.25">
      <c r="A43" s="5" t="s">
        <v>156</v>
      </c>
      <c r="B43" s="5" t="s">
        <v>157</v>
      </c>
      <c r="C43" s="31">
        <v>500</v>
      </c>
      <c r="D43" s="31">
        <v>701.74</v>
      </c>
      <c r="E43" s="31">
        <v>800</v>
      </c>
      <c r="F43" s="31">
        <v>800</v>
      </c>
      <c r="G43" s="31">
        <f t="shared" si="3"/>
        <v>0</v>
      </c>
    </row>
    <row r="44" spans="1:7" ht="15.75" x14ac:dyDescent="0.25">
      <c r="A44" s="5" t="s">
        <v>158</v>
      </c>
      <c r="B44" s="5" t="s">
        <v>159</v>
      </c>
      <c r="C44" s="31">
        <v>1500</v>
      </c>
      <c r="D44" s="31">
        <v>2717.3</v>
      </c>
      <c r="E44" s="31">
        <v>1900</v>
      </c>
      <c r="F44" s="31">
        <v>1900</v>
      </c>
      <c r="G44" s="31">
        <f t="shared" si="3"/>
        <v>0</v>
      </c>
    </row>
    <row r="45" spans="1:7" ht="15.75" x14ac:dyDescent="0.25">
      <c r="A45" s="5" t="s">
        <v>160</v>
      </c>
      <c r="B45" s="5" t="s">
        <v>161</v>
      </c>
      <c r="C45" s="31">
        <v>5000</v>
      </c>
      <c r="D45" s="31">
        <v>3868.78</v>
      </c>
      <c r="E45" s="31">
        <v>5000</v>
      </c>
      <c r="F45" s="31">
        <v>5000</v>
      </c>
      <c r="G45" s="31">
        <f t="shared" si="3"/>
        <v>0</v>
      </c>
    </row>
    <row r="46" spans="1:7" ht="15.75" x14ac:dyDescent="0.25">
      <c r="A46" s="5" t="s">
        <v>162</v>
      </c>
      <c r="B46" s="5" t="s">
        <v>78</v>
      </c>
      <c r="C46" s="31">
        <v>500</v>
      </c>
      <c r="D46" s="31">
        <v>141.6</v>
      </c>
      <c r="E46" s="31">
        <v>500</v>
      </c>
      <c r="F46" s="31">
        <v>500</v>
      </c>
      <c r="G46" s="31">
        <f t="shared" si="3"/>
        <v>0</v>
      </c>
    </row>
    <row r="47" spans="1:7" ht="15.75" x14ac:dyDescent="0.25">
      <c r="A47" s="5" t="s">
        <v>163</v>
      </c>
      <c r="B47" s="5" t="s">
        <v>82</v>
      </c>
      <c r="C47" s="31">
        <v>2000</v>
      </c>
      <c r="D47" s="31">
        <v>1420.42</v>
      </c>
      <c r="E47" s="31">
        <v>2000</v>
      </c>
      <c r="F47" s="31">
        <v>2000</v>
      </c>
      <c r="G47" s="31">
        <f t="shared" si="3"/>
        <v>0</v>
      </c>
    </row>
    <row r="48" spans="1:7" ht="15.75" x14ac:dyDescent="0.25">
      <c r="A48" s="5" t="s">
        <v>164</v>
      </c>
      <c r="B48" s="5" t="s">
        <v>84</v>
      </c>
      <c r="C48" s="31">
        <v>700</v>
      </c>
      <c r="D48" s="31">
        <v>362.45</v>
      </c>
      <c r="E48" s="31">
        <v>500</v>
      </c>
      <c r="F48" s="31">
        <v>500</v>
      </c>
      <c r="G48" s="31">
        <f t="shared" si="3"/>
        <v>0</v>
      </c>
    </row>
    <row r="49" spans="1:7" ht="15.75" x14ac:dyDescent="0.25">
      <c r="A49" s="5" t="s">
        <v>165</v>
      </c>
      <c r="B49" s="5" t="s">
        <v>86</v>
      </c>
      <c r="C49" s="31">
        <v>1000</v>
      </c>
      <c r="D49" s="31">
        <v>826.99</v>
      </c>
      <c r="E49" s="31">
        <v>1000</v>
      </c>
      <c r="F49" s="31">
        <v>1000</v>
      </c>
      <c r="G49" s="31">
        <f t="shared" si="3"/>
        <v>0</v>
      </c>
    </row>
    <row r="50" spans="1:7" ht="15.75" x14ac:dyDescent="0.25">
      <c r="A50" s="5" t="s">
        <v>166</v>
      </c>
      <c r="B50" s="5" t="s">
        <v>167</v>
      </c>
      <c r="C50" s="31">
        <v>25000</v>
      </c>
      <c r="D50" s="31">
        <v>5199.8900000000003</v>
      </c>
      <c r="E50" s="31">
        <v>20000</v>
      </c>
      <c r="F50" s="31">
        <v>20000</v>
      </c>
      <c r="G50" s="31">
        <f t="shared" si="3"/>
        <v>0</v>
      </c>
    </row>
    <row r="51" spans="1:7" ht="15.75" x14ac:dyDescent="0.25">
      <c r="A51" s="5" t="s">
        <v>168</v>
      </c>
      <c r="B51" s="5" t="s">
        <v>169</v>
      </c>
      <c r="C51" s="31">
        <v>5000</v>
      </c>
      <c r="D51" s="31">
        <v>0</v>
      </c>
      <c r="E51" s="31">
        <v>5000</v>
      </c>
      <c r="F51" s="31">
        <v>5000</v>
      </c>
      <c r="G51" s="31">
        <f t="shared" si="3"/>
        <v>0</v>
      </c>
    </row>
    <row r="52" spans="1:7" ht="15.75" x14ac:dyDescent="0.25">
      <c r="A52" s="5" t="s">
        <v>170</v>
      </c>
      <c r="B52" s="5" t="s">
        <v>171</v>
      </c>
      <c r="C52" s="31">
        <v>1000</v>
      </c>
      <c r="D52" s="31">
        <v>1478.34</v>
      </c>
      <c r="E52" s="31">
        <v>5000</v>
      </c>
      <c r="F52" s="31">
        <v>5000</v>
      </c>
      <c r="G52" s="31">
        <f t="shared" si="3"/>
        <v>0</v>
      </c>
    </row>
    <row r="53" spans="1:7" ht="15.75" x14ac:dyDescent="0.25">
      <c r="A53" s="5" t="s">
        <v>172</v>
      </c>
      <c r="B53" s="5" t="s">
        <v>173</v>
      </c>
      <c r="C53" s="31">
        <v>500</v>
      </c>
      <c r="D53" s="31">
        <v>1521.6</v>
      </c>
      <c r="E53" s="31">
        <v>500</v>
      </c>
      <c r="F53" s="31">
        <v>500</v>
      </c>
      <c r="G53" s="31">
        <f t="shared" si="3"/>
        <v>0</v>
      </c>
    </row>
    <row r="54" spans="1:7" ht="15.75" x14ac:dyDescent="0.25">
      <c r="A54" s="5" t="s">
        <v>174</v>
      </c>
      <c r="B54" s="5" t="s">
        <v>98</v>
      </c>
      <c r="C54" s="31">
        <v>1000</v>
      </c>
      <c r="D54" s="31">
        <v>304.48</v>
      </c>
      <c r="E54" s="31">
        <v>1000</v>
      </c>
      <c r="F54" s="31">
        <v>1000</v>
      </c>
      <c r="G54" s="31">
        <f>F54-E54</f>
        <v>0</v>
      </c>
    </row>
    <row r="55" spans="1:7" ht="15.75" x14ac:dyDescent="0.25">
      <c r="A55" s="5" t="s">
        <v>175</v>
      </c>
      <c r="B55" s="5" t="s">
        <v>176</v>
      </c>
      <c r="C55" s="31">
        <v>3000</v>
      </c>
      <c r="D55" s="31">
        <v>2036.52</v>
      </c>
      <c r="E55" s="31">
        <v>3000</v>
      </c>
      <c r="F55" s="31">
        <v>3000</v>
      </c>
      <c r="G55" s="31">
        <f t="shared" si="3"/>
        <v>0</v>
      </c>
    </row>
    <row r="56" spans="1:7" ht="16.5" thickBot="1" x14ac:dyDescent="0.3">
      <c r="A56" s="5" t="s">
        <v>177</v>
      </c>
      <c r="B56" s="5" t="s">
        <v>178</v>
      </c>
      <c r="C56" s="31">
        <v>1000</v>
      </c>
      <c r="D56" s="31">
        <v>409.62</v>
      </c>
      <c r="E56" s="31">
        <v>1000</v>
      </c>
      <c r="F56" s="31">
        <v>1000</v>
      </c>
      <c r="G56" s="31">
        <f t="shared" si="3"/>
        <v>0</v>
      </c>
    </row>
    <row r="57" spans="1:7" ht="17.25" thickTop="1" thickBot="1" x14ac:dyDescent="0.3">
      <c r="A57" s="8"/>
      <c r="B57" s="9" t="s">
        <v>179</v>
      </c>
      <c r="C57" s="32">
        <f t="shared" ref="C57:D57" si="4">SUM(C40:C56)</f>
        <v>56800</v>
      </c>
      <c r="D57" s="32">
        <f t="shared" si="4"/>
        <v>30025.79</v>
      </c>
      <c r="E57" s="32">
        <f>SUM(E40:E56)</f>
        <v>56800</v>
      </c>
      <c r="F57" s="32">
        <f>SUM(F40:F56)</f>
        <v>56800</v>
      </c>
      <c r="G57" s="32">
        <f t="shared" si="3"/>
        <v>0</v>
      </c>
    </row>
    <row r="58" spans="1:7" ht="16.5" thickTop="1" x14ac:dyDescent="0.25">
      <c r="A58" s="7"/>
      <c r="B58" s="10"/>
      <c r="C58" s="13"/>
      <c r="D58" s="13"/>
      <c r="E58" s="13"/>
      <c r="F58" s="13"/>
      <c r="G58" s="13"/>
    </row>
    <row r="59" spans="1:7" ht="15.75" x14ac:dyDescent="0.25">
      <c r="A59" s="4" t="s">
        <v>180</v>
      </c>
      <c r="B59" s="5"/>
      <c r="C59" s="16"/>
      <c r="D59" s="5"/>
      <c r="E59" s="16"/>
      <c r="F59" s="31"/>
      <c r="G59" s="5"/>
    </row>
    <row r="60" spans="1:7" ht="15.75" x14ac:dyDescent="0.25">
      <c r="A60" s="5" t="s">
        <v>181</v>
      </c>
      <c r="B60" s="5" t="s">
        <v>204</v>
      </c>
      <c r="C60" s="31">
        <v>20000</v>
      </c>
      <c r="D60" s="31">
        <v>20000</v>
      </c>
      <c r="E60" s="31">
        <v>20000</v>
      </c>
      <c r="F60" s="31">
        <v>20000</v>
      </c>
      <c r="G60" s="5">
        <f>F60-E60</f>
        <v>0</v>
      </c>
    </row>
    <row r="61" spans="1:7" ht="15.75" x14ac:dyDescent="0.25">
      <c r="A61" s="5" t="s">
        <v>182</v>
      </c>
      <c r="B61" s="5" t="s">
        <v>205</v>
      </c>
      <c r="C61" s="37">
        <v>35237</v>
      </c>
      <c r="D61" s="31">
        <v>35237</v>
      </c>
      <c r="E61" s="37">
        <v>35211</v>
      </c>
      <c r="F61" s="31">
        <v>36000</v>
      </c>
      <c r="G61" s="5">
        <f t="shared" ref="G61:G69" si="5">F61-E61</f>
        <v>789</v>
      </c>
    </row>
    <row r="62" spans="1:7" ht="15.75" x14ac:dyDescent="0.25">
      <c r="A62" s="5" t="s">
        <v>183</v>
      </c>
      <c r="B62" s="5" t="s">
        <v>206</v>
      </c>
      <c r="C62" s="31">
        <v>15000</v>
      </c>
      <c r="D62" s="31">
        <v>15000</v>
      </c>
      <c r="E62" s="31">
        <v>15000</v>
      </c>
      <c r="F62" s="31">
        <v>15000</v>
      </c>
      <c r="G62" s="5">
        <f t="shared" si="5"/>
        <v>0</v>
      </c>
    </row>
    <row r="63" spans="1:7" ht="15.75" x14ac:dyDescent="0.25">
      <c r="A63" s="5" t="s">
        <v>184</v>
      </c>
      <c r="B63" s="5" t="s">
        <v>211</v>
      </c>
      <c r="C63" s="31">
        <v>37705</v>
      </c>
      <c r="D63" s="5">
        <v>37705</v>
      </c>
      <c r="E63" s="31">
        <v>37705</v>
      </c>
      <c r="F63" s="31">
        <v>37705</v>
      </c>
      <c r="G63" s="5">
        <f>F63-E63</f>
        <v>0</v>
      </c>
    </row>
    <row r="64" spans="1:7" ht="15.75" x14ac:dyDescent="0.25">
      <c r="A64" s="5" t="s">
        <v>185</v>
      </c>
      <c r="B64" s="5" t="s">
        <v>212</v>
      </c>
      <c r="C64" s="31">
        <v>25857</v>
      </c>
      <c r="D64" s="5">
        <v>25857</v>
      </c>
      <c r="E64" s="31">
        <v>25857</v>
      </c>
      <c r="F64" s="31">
        <v>25857</v>
      </c>
      <c r="G64" s="5">
        <f t="shared" si="5"/>
        <v>0</v>
      </c>
    </row>
    <row r="65" spans="1:7" ht="15.75" x14ac:dyDescent="0.25">
      <c r="A65" s="5" t="s">
        <v>218</v>
      </c>
      <c r="B65" s="5" t="s">
        <v>187</v>
      </c>
      <c r="C65" s="31">
        <v>3941</v>
      </c>
      <c r="D65" s="5">
        <v>3941</v>
      </c>
      <c r="E65" s="31">
        <v>2465</v>
      </c>
      <c r="F65" s="31">
        <v>1975</v>
      </c>
      <c r="G65" s="5">
        <f t="shared" si="5"/>
        <v>-490</v>
      </c>
    </row>
    <row r="66" spans="1:7" ht="15.75" x14ac:dyDescent="0.25">
      <c r="A66" s="5" t="s">
        <v>188</v>
      </c>
      <c r="B66" s="5" t="s">
        <v>213</v>
      </c>
      <c r="C66" s="31">
        <v>25140</v>
      </c>
      <c r="D66" s="31">
        <v>25140</v>
      </c>
      <c r="E66" s="31">
        <v>25140</v>
      </c>
      <c r="F66" s="31">
        <v>25140</v>
      </c>
      <c r="G66" s="5">
        <f t="shared" si="5"/>
        <v>0</v>
      </c>
    </row>
    <row r="67" spans="1:7" ht="15.75" x14ac:dyDescent="0.25">
      <c r="A67" s="5" t="s">
        <v>219</v>
      </c>
      <c r="B67" s="5" t="s">
        <v>214</v>
      </c>
      <c r="C67" s="31">
        <v>26208</v>
      </c>
      <c r="D67" s="31">
        <v>26208</v>
      </c>
      <c r="E67" s="31">
        <v>26208</v>
      </c>
      <c r="F67" s="31">
        <v>26208</v>
      </c>
      <c r="G67" s="5">
        <f t="shared" si="5"/>
        <v>0</v>
      </c>
    </row>
    <row r="68" spans="1:7" ht="15.75" x14ac:dyDescent="0.25">
      <c r="A68" s="5" t="s">
        <v>186</v>
      </c>
      <c r="B68" s="5" t="s">
        <v>189</v>
      </c>
      <c r="C68" s="31">
        <v>13229</v>
      </c>
      <c r="D68" s="31">
        <v>13229</v>
      </c>
      <c r="E68" s="31">
        <v>12388</v>
      </c>
      <c r="F68" s="31">
        <v>11491</v>
      </c>
      <c r="G68" s="5">
        <f>F68-E68</f>
        <v>-897</v>
      </c>
    </row>
    <row r="69" spans="1:7" ht="16.5" thickBot="1" x14ac:dyDescent="0.3">
      <c r="A69" s="5" t="s">
        <v>227</v>
      </c>
      <c r="B69" s="5" t="s">
        <v>228</v>
      </c>
      <c r="C69" s="17">
        <v>0</v>
      </c>
      <c r="D69" s="17">
        <v>0</v>
      </c>
      <c r="E69" s="17">
        <v>0</v>
      </c>
      <c r="F69" s="31">
        <v>10000</v>
      </c>
      <c r="G69" s="5">
        <f t="shared" si="5"/>
        <v>10000</v>
      </c>
    </row>
    <row r="70" spans="1:7" ht="17.25" thickTop="1" thickBot="1" x14ac:dyDescent="0.3">
      <c r="A70" s="8"/>
      <c r="B70" s="9" t="s">
        <v>190</v>
      </c>
      <c r="C70" s="32">
        <f>SUM(C60:C69)</f>
        <v>202317</v>
      </c>
      <c r="D70" s="32">
        <f>SUM(D60:D69)</f>
        <v>202317</v>
      </c>
      <c r="E70" s="32">
        <f>SUM(E60:E69)</f>
        <v>199974</v>
      </c>
      <c r="F70" s="32">
        <f>SUM(F60:F69)</f>
        <v>209376</v>
      </c>
      <c r="G70" s="32">
        <f>SUM(G60:G69)</f>
        <v>9402</v>
      </c>
    </row>
    <row r="71" spans="1:7" ht="17.25" thickTop="1" thickBot="1" x14ac:dyDescent="0.3">
      <c r="A71" s="5"/>
      <c r="B71" s="12"/>
      <c r="C71" s="16"/>
      <c r="D71" s="16"/>
      <c r="E71" s="16"/>
      <c r="F71" s="31"/>
      <c r="G71" s="18"/>
    </row>
    <row r="72" spans="1:7" ht="17.25" thickTop="1" thickBot="1" x14ac:dyDescent="0.3">
      <c r="A72" s="5"/>
      <c r="B72" s="20" t="s">
        <v>191</v>
      </c>
      <c r="C72" s="32">
        <f>SUM(C11)</f>
        <v>357985</v>
      </c>
      <c r="D72" s="32">
        <f>SUM(D11)</f>
        <v>362886.58999999997</v>
      </c>
      <c r="E72" s="32">
        <f>SUM(E11)</f>
        <v>358965</v>
      </c>
      <c r="F72" s="32">
        <f>SUM(F11)</f>
        <v>379492</v>
      </c>
      <c r="G72" s="32">
        <f>SUM(G11)</f>
        <v>20527</v>
      </c>
    </row>
    <row r="73" spans="1:7" ht="17.25" thickTop="1" thickBot="1" x14ac:dyDescent="0.3">
      <c r="A73" s="5"/>
      <c r="B73" s="20"/>
      <c r="C73" s="31"/>
      <c r="D73" s="31"/>
      <c r="E73" s="31"/>
      <c r="F73" s="31"/>
      <c r="G73" s="31"/>
    </row>
    <row r="74" spans="1:7" ht="17.25" thickTop="1" thickBot="1" x14ac:dyDescent="0.3">
      <c r="A74" s="5"/>
      <c r="B74" s="20" t="s">
        <v>192</v>
      </c>
      <c r="C74" s="32">
        <f>C37+C57+C70</f>
        <v>357985</v>
      </c>
      <c r="D74" s="32">
        <f>D37+D57+D70</f>
        <v>332850.07999999996</v>
      </c>
      <c r="E74" s="32">
        <f>E37+E57+E70</f>
        <v>358965</v>
      </c>
      <c r="F74" s="32">
        <f>F37+F57+F70</f>
        <v>379492</v>
      </c>
      <c r="G74" s="32">
        <f>G37+G57+G70</f>
        <v>20527</v>
      </c>
    </row>
    <row r="75" spans="1:7" ht="16.5" thickTop="1" x14ac:dyDescent="0.25">
      <c r="A75" s="5"/>
      <c r="B75" s="20"/>
      <c r="C75" s="31"/>
      <c r="D75" s="31"/>
      <c r="E75" s="31"/>
      <c r="F75" s="31"/>
      <c r="G75" s="31"/>
    </row>
    <row r="76" spans="1:7" ht="16.5" thickBot="1" x14ac:dyDescent="0.3">
      <c r="A76" s="5"/>
      <c r="B76" s="20"/>
      <c r="C76" s="31"/>
      <c r="D76" s="31"/>
      <c r="E76" s="31"/>
      <c r="F76" s="31"/>
      <c r="G76" s="31"/>
    </row>
    <row r="77" spans="1:7" ht="17.25" thickTop="1" thickBot="1" x14ac:dyDescent="0.3">
      <c r="A77" s="5"/>
      <c r="B77" s="20" t="s">
        <v>114</v>
      </c>
      <c r="C77" s="41">
        <f t="shared" ref="C77:E77" si="6">C72-C74</f>
        <v>0</v>
      </c>
      <c r="D77" s="41">
        <f t="shared" si="6"/>
        <v>30036.510000000009</v>
      </c>
      <c r="E77" s="41">
        <f t="shared" si="6"/>
        <v>0</v>
      </c>
      <c r="F77" s="41">
        <f>F72-F74</f>
        <v>0</v>
      </c>
      <c r="G77" s="41">
        <f>G72-G74</f>
        <v>0</v>
      </c>
    </row>
    <row r="78" spans="1:7" ht="16.5" thickTop="1" x14ac:dyDescent="0.25">
      <c r="A78" s="5"/>
      <c r="B78" s="20"/>
      <c r="C78" s="16"/>
      <c r="D78" s="16"/>
      <c r="E78" s="16"/>
      <c r="F78" s="31"/>
      <c r="G78" s="31"/>
    </row>
    <row r="79" spans="1:7" ht="16.5" thickBot="1" x14ac:dyDescent="0.3">
      <c r="A79" s="7"/>
      <c r="B79" s="21"/>
      <c r="C79" s="18"/>
      <c r="D79" s="18"/>
      <c r="E79" s="18"/>
      <c r="F79" s="18"/>
      <c r="G79" s="18"/>
    </row>
    <row r="80" spans="1:7" ht="17.25" thickTop="1" thickBot="1" x14ac:dyDescent="0.3">
      <c r="A80" s="7"/>
      <c r="B80" s="21" t="s">
        <v>193</v>
      </c>
      <c r="C80" s="33">
        <v>958137</v>
      </c>
      <c r="D80" s="33">
        <v>1202560</v>
      </c>
      <c r="E80" s="33">
        <f>SUM(E72+'Wastewater FY22'!E71)</f>
        <v>965352</v>
      </c>
      <c r="F80" s="33">
        <f>SUM(F72+'Wastewater FY22'!F71)</f>
        <v>1169029</v>
      </c>
      <c r="G80" s="33">
        <f>SUM(G72+'Wastewater FY22'!G71)</f>
        <v>203677</v>
      </c>
    </row>
    <row r="81" spans="1:7" ht="17.25" thickTop="1" thickBot="1" x14ac:dyDescent="0.3">
      <c r="A81" s="7"/>
      <c r="B81" s="7"/>
      <c r="C81" s="16"/>
      <c r="D81" s="5"/>
      <c r="E81" s="16"/>
      <c r="F81" s="31"/>
      <c r="G81" s="5"/>
    </row>
    <row r="82" spans="1:7" ht="17.25" thickTop="1" thickBot="1" x14ac:dyDescent="0.3">
      <c r="A82" s="7"/>
      <c r="B82" s="10" t="s">
        <v>194</v>
      </c>
      <c r="C82" s="33">
        <v>958137</v>
      </c>
      <c r="D82" s="42">
        <v>1043733</v>
      </c>
      <c r="E82" s="33">
        <f>SUM(E74+'Wastewater FY22'!E73)</f>
        <v>965352</v>
      </c>
      <c r="F82" s="33">
        <f>SUM(F74+'Wastewater FY22'!F73)</f>
        <v>1169029</v>
      </c>
      <c r="G82" s="33">
        <f>SUM(G74+'Wastewater FY22'!G73)</f>
        <v>203677</v>
      </c>
    </row>
    <row r="83" spans="1:7" ht="17.25" thickTop="1" thickBot="1" x14ac:dyDescent="0.3">
      <c r="A83" s="7"/>
      <c r="B83" s="10"/>
      <c r="C83" s="18"/>
      <c r="D83" s="12"/>
      <c r="E83" s="18"/>
      <c r="F83" s="18"/>
      <c r="G83" s="18"/>
    </row>
    <row r="84" spans="1:7" ht="17.25" thickTop="1" thickBot="1" x14ac:dyDescent="0.3">
      <c r="A84" s="7"/>
      <c r="B84" s="10" t="s">
        <v>195</v>
      </c>
      <c r="C84" s="43">
        <f>C80-C82</f>
        <v>0</v>
      </c>
      <c r="D84" s="43">
        <f>D80-D82</f>
        <v>158827</v>
      </c>
      <c r="E84" s="43">
        <f>E80-E82</f>
        <v>0</v>
      </c>
      <c r="F84" s="43">
        <f>F80-F82</f>
        <v>0</v>
      </c>
      <c r="G84" s="43">
        <f>G80-G82</f>
        <v>0</v>
      </c>
    </row>
    <row r="85" spans="1:7" ht="16.5" thickTop="1" x14ac:dyDescent="0.25">
      <c r="A85" s="7"/>
      <c r="B85" s="10"/>
      <c r="C85" s="21"/>
      <c r="D85" s="10"/>
      <c r="E85" s="22"/>
      <c r="F85" s="22"/>
      <c r="G85" s="22"/>
    </row>
  </sheetData>
  <pageMargins left="0.7" right="0.7" top="0.75" bottom="0.75" header="0.3" footer="0.3"/>
  <pageSetup scale="49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D1" zoomScaleNormal="100" zoomScaleSheetLayoutView="50" workbookViewId="0">
      <pane ySplit="1" topLeftCell="A2" activePane="bottomLeft" state="frozen"/>
      <selection pane="bottomLeft" activeCell="G78" sqref="G78"/>
    </sheetView>
  </sheetViews>
  <sheetFormatPr defaultColWidth="3.7109375" defaultRowHeight="15" x14ac:dyDescent="0.2"/>
  <cols>
    <col min="1" max="1" width="31.85546875" style="7" customWidth="1"/>
    <col min="2" max="2" width="64.85546875" style="7" customWidth="1"/>
    <col min="3" max="3" width="16.7109375" style="25" customWidth="1"/>
    <col min="4" max="4" width="15" style="24" customWidth="1"/>
    <col min="5" max="5" width="16.7109375" style="25" customWidth="1"/>
    <col min="6" max="6" width="16.7109375" style="13" customWidth="1"/>
    <col min="7" max="7" width="15.7109375" style="7" customWidth="1"/>
    <col min="8" max="8" width="5" style="2" customWidth="1"/>
    <col min="9" max="9" width="22.140625" style="2" bestFit="1" customWidth="1"/>
    <col min="10" max="10" width="20.140625" style="2" customWidth="1"/>
    <col min="11" max="11" width="13" style="2" customWidth="1"/>
    <col min="12" max="12" width="12.28515625" style="2" customWidth="1"/>
    <col min="13" max="13" width="5.5703125" style="2" customWidth="1"/>
    <col min="14" max="14" width="5.140625" style="2" customWidth="1"/>
    <col min="15" max="15" width="5.5703125" style="2" customWidth="1"/>
    <col min="16" max="16" width="4.7109375" style="2" customWidth="1"/>
    <col min="17" max="1022" width="3.5703125" style="2" customWidth="1"/>
    <col min="1023" max="1023" width="3.7109375" style="2" customWidth="1"/>
    <col min="1024" max="16384" width="3.7109375" style="2"/>
  </cols>
  <sheetData>
    <row r="1" spans="1:12" ht="67.150000000000006" customHeight="1" x14ac:dyDescent="0.25">
      <c r="A1" s="3" t="s">
        <v>0</v>
      </c>
      <c r="B1" s="3" t="s">
        <v>1</v>
      </c>
      <c r="C1" s="26" t="s">
        <v>2</v>
      </c>
      <c r="D1" s="26" t="s">
        <v>221</v>
      </c>
      <c r="E1" s="26" t="s">
        <v>3</v>
      </c>
      <c r="F1" s="15" t="s">
        <v>224</v>
      </c>
      <c r="G1" s="3" t="s">
        <v>4</v>
      </c>
    </row>
    <row r="2" spans="1:12" ht="19.899999999999999" customHeight="1" x14ac:dyDescent="0.25">
      <c r="A2" s="4" t="s">
        <v>5</v>
      </c>
      <c r="B2" s="5"/>
      <c r="C2" s="27"/>
      <c r="D2" s="27"/>
      <c r="E2" s="27"/>
      <c r="F2" s="31"/>
      <c r="G2" s="5"/>
      <c r="L2" s="6"/>
    </row>
    <row r="3" spans="1:12" ht="19.899999999999999" customHeight="1" x14ac:dyDescent="0.2">
      <c r="A3" s="7" t="s">
        <v>6</v>
      </c>
      <c r="B3" s="7" t="s">
        <v>207</v>
      </c>
      <c r="C3" s="31">
        <v>405652</v>
      </c>
      <c r="D3" s="31">
        <v>407183.22</v>
      </c>
      <c r="E3" s="31">
        <v>401887</v>
      </c>
      <c r="F3" s="31">
        <f>ROUND((F73-SUM(F4:F7)),0)</f>
        <v>357337</v>
      </c>
      <c r="G3" s="31">
        <f>F3-E3</f>
        <v>-44550</v>
      </c>
      <c r="H3" s="49"/>
    </row>
    <row r="4" spans="1:12" ht="19.899999999999999" customHeight="1" x14ac:dyDescent="0.2">
      <c r="A4" s="7" t="s">
        <v>7</v>
      </c>
      <c r="B4" s="7" t="s">
        <v>8</v>
      </c>
      <c r="C4" s="31">
        <v>1000</v>
      </c>
      <c r="D4" s="31">
        <v>976.1</v>
      </c>
      <c r="E4" s="31">
        <v>1000</v>
      </c>
      <c r="F4" s="31">
        <v>1000</v>
      </c>
      <c r="G4" s="31">
        <f t="shared" ref="G4:G6" si="0">F4-E4</f>
        <v>0</v>
      </c>
      <c r="H4" s="49"/>
    </row>
    <row r="5" spans="1:12" ht="19.899999999999999" customHeight="1" x14ac:dyDescent="0.2">
      <c r="A5" s="7" t="s">
        <v>9</v>
      </c>
      <c r="B5" s="7" t="s">
        <v>10</v>
      </c>
      <c r="C5" s="31">
        <v>0</v>
      </c>
      <c r="D5" s="31">
        <v>0</v>
      </c>
      <c r="E5" s="31">
        <v>0</v>
      </c>
      <c r="F5" s="31">
        <v>0</v>
      </c>
      <c r="G5" s="31">
        <f t="shared" si="0"/>
        <v>0</v>
      </c>
      <c r="L5" s="6"/>
    </row>
    <row r="6" spans="1:12" ht="19.899999999999999" customHeight="1" x14ac:dyDescent="0.2">
      <c r="A6" s="7" t="s">
        <v>11</v>
      </c>
      <c r="B6" s="7" t="s">
        <v>12</v>
      </c>
      <c r="C6" s="31">
        <v>3500</v>
      </c>
      <c r="D6" s="31">
        <v>4980.01</v>
      </c>
      <c r="E6" s="31">
        <v>3500</v>
      </c>
      <c r="F6" s="31">
        <v>1200</v>
      </c>
      <c r="G6" s="31">
        <f t="shared" si="0"/>
        <v>-2300</v>
      </c>
      <c r="L6" s="6"/>
    </row>
    <row r="7" spans="1:12" ht="19.899999999999999" customHeight="1" thickBot="1" x14ac:dyDescent="0.25">
      <c r="A7" s="7" t="s">
        <v>13</v>
      </c>
      <c r="B7" s="5" t="s">
        <v>208</v>
      </c>
      <c r="C7" s="31">
        <v>190000</v>
      </c>
      <c r="D7" s="31">
        <v>426533.73</v>
      </c>
      <c r="E7" s="31">
        <v>200000</v>
      </c>
      <c r="F7" s="31">
        <v>430000</v>
      </c>
      <c r="G7" s="31">
        <f>F7-E7</f>
        <v>230000</v>
      </c>
      <c r="L7" s="6"/>
    </row>
    <row r="8" spans="1:12" ht="19.899999999999999" customHeight="1" thickTop="1" thickBot="1" x14ac:dyDescent="0.3">
      <c r="A8" s="8"/>
      <c r="B8" s="9" t="s">
        <v>14</v>
      </c>
      <c r="C8" s="32">
        <f>SUM(C3:C7)</f>
        <v>600152</v>
      </c>
      <c r="D8" s="32">
        <f>SUM(D3:D7)</f>
        <v>839673.05999999994</v>
      </c>
      <c r="E8" s="32">
        <f>SUM(E3:E7)</f>
        <v>606387</v>
      </c>
      <c r="F8" s="32">
        <f>SUM(F3:F7)</f>
        <v>789537</v>
      </c>
      <c r="G8" s="32">
        <f>SUM(G3:G7)</f>
        <v>183150</v>
      </c>
    </row>
    <row r="9" spans="1:12" ht="19.899999999999999" customHeight="1" thickTop="1" x14ac:dyDescent="0.25">
      <c r="B9" s="10"/>
      <c r="C9" s="13"/>
      <c r="D9" s="13"/>
      <c r="E9" s="13"/>
      <c r="G9" s="34"/>
      <c r="H9" s="11"/>
      <c r="I9" s="11"/>
    </row>
    <row r="10" spans="1:12" ht="19.899999999999999" customHeight="1" x14ac:dyDescent="0.25">
      <c r="A10" s="4" t="s">
        <v>15</v>
      </c>
      <c r="B10" s="5"/>
      <c r="C10" s="31"/>
      <c r="D10" s="31"/>
      <c r="E10" s="31"/>
      <c r="F10" s="31"/>
      <c r="G10" s="5"/>
      <c r="H10" s="11"/>
      <c r="I10" s="11"/>
    </row>
    <row r="11" spans="1:12" ht="19.899999999999999" customHeight="1" x14ac:dyDescent="0.2">
      <c r="A11" s="5" t="s">
        <v>16</v>
      </c>
      <c r="B11" s="5" t="s">
        <v>17</v>
      </c>
      <c r="C11" s="35">
        <v>129177</v>
      </c>
      <c r="D11" s="36">
        <v>127185.57</v>
      </c>
      <c r="E11" s="36">
        <v>134933</v>
      </c>
      <c r="F11" s="36">
        <v>148381</v>
      </c>
      <c r="G11" s="31">
        <f>F11-E11</f>
        <v>13448</v>
      </c>
    </row>
    <row r="12" spans="1:12" ht="19.899999999999999" customHeight="1" x14ac:dyDescent="0.2">
      <c r="A12" s="5" t="s">
        <v>18</v>
      </c>
      <c r="B12" s="5" t="s">
        <v>19</v>
      </c>
      <c r="C12" s="36">
        <v>0</v>
      </c>
      <c r="D12" s="36">
        <v>3567.94</v>
      </c>
      <c r="E12" s="36">
        <v>3500</v>
      </c>
      <c r="F12" s="36">
        <v>3500</v>
      </c>
      <c r="G12" s="31">
        <f t="shared" ref="G12:G33" si="1">F12-E12</f>
        <v>0</v>
      </c>
    </row>
    <row r="13" spans="1:12" ht="19.899999999999999" customHeight="1" x14ac:dyDescent="0.2">
      <c r="A13" s="5" t="s">
        <v>20</v>
      </c>
      <c r="B13" s="5" t="s">
        <v>21</v>
      </c>
      <c r="C13" s="36">
        <v>2100</v>
      </c>
      <c r="D13" s="36">
        <v>0</v>
      </c>
      <c r="E13" s="36">
        <v>2100</v>
      </c>
      <c r="F13" s="36">
        <v>2100</v>
      </c>
      <c r="G13" s="31">
        <f t="shared" si="1"/>
        <v>0</v>
      </c>
      <c r="H13" s="1"/>
    </row>
    <row r="14" spans="1:12" ht="19.899999999999999" customHeight="1" x14ac:dyDescent="0.2">
      <c r="A14" s="5" t="s">
        <v>22</v>
      </c>
      <c r="B14" s="5" t="s">
        <v>23</v>
      </c>
      <c r="C14" s="35">
        <v>10108</v>
      </c>
      <c r="D14" s="36">
        <v>15010.82</v>
      </c>
      <c r="E14" s="36">
        <v>10714</v>
      </c>
      <c r="F14" s="36">
        <v>11857</v>
      </c>
      <c r="G14" s="31">
        <f>F14-E14</f>
        <v>1143</v>
      </c>
    </row>
    <row r="15" spans="1:12" ht="19.899999999999999" customHeight="1" x14ac:dyDescent="0.2">
      <c r="A15" s="5" t="s">
        <v>24</v>
      </c>
      <c r="B15" s="5" t="s">
        <v>25</v>
      </c>
      <c r="C15" s="35">
        <v>7464</v>
      </c>
      <c r="D15" s="36">
        <v>24255.03</v>
      </c>
      <c r="E15" s="36">
        <v>8138</v>
      </c>
      <c r="F15" s="36">
        <v>9405</v>
      </c>
      <c r="G15" s="31">
        <f t="shared" si="1"/>
        <v>1267</v>
      </c>
    </row>
    <row r="16" spans="1:12" ht="19.899999999999999" customHeight="1" x14ac:dyDescent="0.2">
      <c r="A16" s="5" t="s">
        <v>26</v>
      </c>
      <c r="B16" s="5" t="s">
        <v>27</v>
      </c>
      <c r="C16" s="36">
        <v>40938</v>
      </c>
      <c r="D16" s="36">
        <v>21078.2</v>
      </c>
      <c r="E16" s="36">
        <v>19100</v>
      </c>
      <c r="F16" s="36">
        <v>17201</v>
      </c>
      <c r="G16" s="31">
        <f t="shared" si="1"/>
        <v>-1899</v>
      </c>
    </row>
    <row r="17" spans="1:7" s="23" customFormat="1" ht="19.899999999999999" customHeight="1" x14ac:dyDescent="0.2">
      <c r="A17" s="5" t="s">
        <v>196</v>
      </c>
      <c r="B17" s="5" t="s">
        <v>197</v>
      </c>
      <c r="C17" s="36">
        <v>0</v>
      </c>
      <c r="D17" s="36">
        <v>0</v>
      </c>
      <c r="E17" s="36">
        <v>3500</v>
      </c>
      <c r="F17" s="36">
        <v>2913</v>
      </c>
      <c r="G17" s="31">
        <f t="shared" si="1"/>
        <v>-587</v>
      </c>
    </row>
    <row r="18" spans="1:7" ht="19.899999999999999" customHeight="1" x14ac:dyDescent="0.2">
      <c r="A18" s="7" t="s">
        <v>198</v>
      </c>
      <c r="B18" s="7" t="s">
        <v>199</v>
      </c>
      <c r="C18" s="36">
        <v>0</v>
      </c>
      <c r="D18" s="36">
        <v>0</v>
      </c>
      <c r="E18" s="36">
        <v>800</v>
      </c>
      <c r="F18" s="36">
        <v>0</v>
      </c>
      <c r="G18" s="31">
        <f t="shared" si="1"/>
        <v>-800</v>
      </c>
    </row>
    <row r="19" spans="1:7" ht="19.899999999999999" customHeight="1" x14ac:dyDescent="0.2">
      <c r="A19" s="5" t="s">
        <v>28</v>
      </c>
      <c r="B19" s="5" t="s">
        <v>29</v>
      </c>
      <c r="C19" s="35">
        <v>866</v>
      </c>
      <c r="D19" s="36">
        <v>862.59</v>
      </c>
      <c r="E19" s="36">
        <v>960</v>
      </c>
      <c r="F19" s="36">
        <v>960</v>
      </c>
      <c r="G19" s="31">
        <f t="shared" si="1"/>
        <v>0</v>
      </c>
    </row>
    <row r="20" spans="1:7" ht="19.899999999999999" customHeight="1" x14ac:dyDescent="0.2">
      <c r="A20" s="5" t="s">
        <v>30</v>
      </c>
      <c r="B20" s="5" t="s">
        <v>31</v>
      </c>
      <c r="C20" s="36">
        <v>840</v>
      </c>
      <c r="D20" s="36">
        <v>413.72</v>
      </c>
      <c r="E20" s="36">
        <v>900</v>
      </c>
      <c r="F20" s="36">
        <v>900</v>
      </c>
      <c r="G20" s="31">
        <f t="shared" si="1"/>
        <v>0</v>
      </c>
    </row>
    <row r="21" spans="1:7" ht="19.899999999999999" customHeight="1" x14ac:dyDescent="0.2">
      <c r="A21" s="5" t="s">
        <v>32</v>
      </c>
      <c r="B21" s="5" t="s">
        <v>33</v>
      </c>
      <c r="C21" s="36">
        <v>490</v>
      </c>
      <c r="D21" s="36">
        <v>1164.6400000000001</v>
      </c>
      <c r="E21" s="36">
        <v>500</v>
      </c>
      <c r="F21" s="36">
        <v>500</v>
      </c>
      <c r="G21" s="31">
        <f t="shared" si="1"/>
        <v>0</v>
      </c>
    </row>
    <row r="22" spans="1:7" ht="19.899999999999999" customHeight="1" x14ac:dyDescent="0.2">
      <c r="A22" s="5" t="s">
        <v>34</v>
      </c>
      <c r="B22" s="5" t="s">
        <v>35</v>
      </c>
      <c r="C22" s="36">
        <v>350</v>
      </c>
      <c r="D22" s="36">
        <v>141.74</v>
      </c>
      <c r="E22" s="36">
        <v>400</v>
      </c>
      <c r="F22" s="36">
        <v>400</v>
      </c>
      <c r="G22" s="31">
        <f t="shared" si="1"/>
        <v>0</v>
      </c>
    </row>
    <row r="23" spans="1:7" ht="19.899999999999999" customHeight="1" x14ac:dyDescent="0.2">
      <c r="A23" s="5" t="s">
        <v>36</v>
      </c>
      <c r="B23" s="5" t="s">
        <v>37</v>
      </c>
      <c r="C23" s="36">
        <v>0</v>
      </c>
      <c r="D23" s="36">
        <v>0</v>
      </c>
      <c r="E23" s="36">
        <v>0</v>
      </c>
      <c r="F23" s="36">
        <v>0</v>
      </c>
      <c r="G23" s="31">
        <f t="shared" si="1"/>
        <v>0</v>
      </c>
    </row>
    <row r="24" spans="1:7" ht="19.899999999999999" customHeight="1" x14ac:dyDescent="0.2">
      <c r="A24" s="5" t="s">
        <v>38</v>
      </c>
      <c r="B24" s="5" t="s">
        <v>39</v>
      </c>
      <c r="C24" s="36">
        <v>350</v>
      </c>
      <c r="D24" s="36">
        <v>0</v>
      </c>
      <c r="E24" s="36">
        <v>400</v>
      </c>
      <c r="F24" s="36">
        <v>400</v>
      </c>
      <c r="G24" s="31">
        <f t="shared" si="1"/>
        <v>0</v>
      </c>
    </row>
    <row r="25" spans="1:7" ht="19.899999999999999" customHeight="1" x14ac:dyDescent="0.2">
      <c r="A25" s="5" t="s">
        <v>40</v>
      </c>
      <c r="B25" s="5" t="s">
        <v>41</v>
      </c>
      <c r="C25" s="36">
        <v>14000</v>
      </c>
      <c r="D25" s="36">
        <v>14000</v>
      </c>
      <c r="E25" s="36">
        <v>21000</v>
      </c>
      <c r="F25" s="36">
        <v>21000</v>
      </c>
      <c r="G25" s="31">
        <f t="shared" si="1"/>
        <v>0</v>
      </c>
    </row>
    <row r="26" spans="1:7" s="30" customFormat="1" ht="19.899999999999999" customHeight="1" x14ac:dyDescent="0.2">
      <c r="A26" s="5" t="s">
        <v>217</v>
      </c>
      <c r="B26" s="5" t="s">
        <v>215</v>
      </c>
      <c r="C26" s="36">
        <v>0</v>
      </c>
      <c r="D26" s="36">
        <v>0</v>
      </c>
      <c r="E26" s="36">
        <v>6475</v>
      </c>
      <c r="F26" s="36">
        <v>6237</v>
      </c>
      <c r="G26" s="31">
        <f t="shared" si="1"/>
        <v>-238</v>
      </c>
    </row>
    <row r="27" spans="1:7" ht="19.899999999999999" customHeight="1" x14ac:dyDescent="0.2">
      <c r="A27" s="5" t="s">
        <v>42</v>
      </c>
      <c r="B27" s="5" t="s">
        <v>43</v>
      </c>
      <c r="C27" s="36">
        <v>1750</v>
      </c>
      <c r="D27" s="36">
        <v>445</v>
      </c>
      <c r="E27" s="36">
        <v>1800</v>
      </c>
      <c r="F27" s="36">
        <v>1800</v>
      </c>
      <c r="G27" s="31">
        <f t="shared" si="1"/>
        <v>0</v>
      </c>
    </row>
    <row r="28" spans="1:7" ht="19.899999999999999" customHeight="1" x14ac:dyDescent="0.2">
      <c r="A28" s="5" t="s">
        <v>44</v>
      </c>
      <c r="B28" s="5" t="s">
        <v>45</v>
      </c>
      <c r="C28" s="36">
        <v>210</v>
      </c>
      <c r="D28" s="36">
        <v>67</v>
      </c>
      <c r="E28" s="36">
        <v>300</v>
      </c>
      <c r="F28" s="36">
        <v>300</v>
      </c>
      <c r="G28" s="31">
        <f>F28-E28</f>
        <v>0</v>
      </c>
    </row>
    <row r="29" spans="1:7" ht="19.899999999999999" customHeight="1" x14ac:dyDescent="0.2">
      <c r="A29" s="5" t="s">
        <v>46</v>
      </c>
      <c r="B29" s="5" t="s">
        <v>47</v>
      </c>
      <c r="C29" s="36">
        <v>700</v>
      </c>
      <c r="D29" s="36">
        <v>0</v>
      </c>
      <c r="E29" s="36">
        <v>700</v>
      </c>
      <c r="F29" s="36">
        <v>700</v>
      </c>
      <c r="G29" s="31">
        <f t="shared" si="1"/>
        <v>0</v>
      </c>
    </row>
    <row r="30" spans="1:7" ht="19.899999999999999" customHeight="1" x14ac:dyDescent="0.2">
      <c r="A30" s="5" t="s">
        <v>48</v>
      </c>
      <c r="B30" s="5" t="s">
        <v>49</v>
      </c>
      <c r="C30" s="36">
        <v>2100</v>
      </c>
      <c r="D30" s="36">
        <v>3116.77</v>
      </c>
      <c r="E30" s="36">
        <v>3800</v>
      </c>
      <c r="F30" s="36">
        <v>3800</v>
      </c>
      <c r="G30" s="31">
        <f t="shared" si="1"/>
        <v>0</v>
      </c>
    </row>
    <row r="31" spans="1:7" ht="19.899999999999999" customHeight="1" x14ac:dyDescent="0.2">
      <c r="A31" s="5" t="s">
        <v>50</v>
      </c>
      <c r="B31" s="5" t="s">
        <v>51</v>
      </c>
      <c r="C31" s="36">
        <v>350</v>
      </c>
      <c r="D31" s="36">
        <v>385</v>
      </c>
      <c r="E31" s="36">
        <v>400</v>
      </c>
      <c r="F31" s="36">
        <v>400</v>
      </c>
      <c r="G31" s="31">
        <f t="shared" si="1"/>
        <v>0</v>
      </c>
    </row>
    <row r="32" spans="1:7" ht="19.899999999999999" customHeight="1" x14ac:dyDescent="0.2">
      <c r="A32" s="5" t="s">
        <v>52</v>
      </c>
      <c r="B32" s="5" t="s">
        <v>53</v>
      </c>
      <c r="C32" s="36">
        <v>0</v>
      </c>
      <c r="D32" s="36">
        <v>2808.75</v>
      </c>
      <c r="E32" s="36">
        <v>0</v>
      </c>
      <c r="F32" s="36">
        <v>3000</v>
      </c>
      <c r="G32" s="31">
        <f>F32-E32</f>
        <v>3000</v>
      </c>
    </row>
    <row r="33" spans="1:7" ht="19.899999999999999" customHeight="1" thickBot="1" x14ac:dyDescent="0.25">
      <c r="A33" s="5" t="s">
        <v>54</v>
      </c>
      <c r="B33" s="5" t="s">
        <v>55</v>
      </c>
      <c r="C33" s="17">
        <v>18900</v>
      </c>
      <c r="D33" s="17">
        <v>18659.2</v>
      </c>
      <c r="E33" s="17">
        <v>15765</v>
      </c>
      <c r="F33" s="17">
        <v>15868</v>
      </c>
      <c r="G33" s="31">
        <f t="shared" si="1"/>
        <v>103</v>
      </c>
    </row>
    <row r="34" spans="1:7" ht="19.899999999999999" customHeight="1" thickTop="1" thickBot="1" x14ac:dyDescent="0.3">
      <c r="A34" s="8"/>
      <c r="B34" s="9" t="s">
        <v>56</v>
      </c>
      <c r="C34" s="32">
        <f t="shared" ref="C34:E34" si="2">SUM(C11:C33)</f>
        <v>230693</v>
      </c>
      <c r="D34" s="32">
        <f>SUM(D11:D33)</f>
        <v>233161.97000000003</v>
      </c>
      <c r="E34" s="32">
        <f t="shared" si="2"/>
        <v>236185</v>
      </c>
      <c r="F34" s="32">
        <f>SUM(F11:F33)</f>
        <v>251622</v>
      </c>
      <c r="G34" s="32">
        <f>F34-E34</f>
        <v>15437</v>
      </c>
    </row>
    <row r="35" spans="1:7" ht="19.899999999999999" customHeight="1" thickTop="1" x14ac:dyDescent="0.25">
      <c r="B35" s="10"/>
      <c r="C35" s="13"/>
      <c r="D35" s="13"/>
      <c r="E35" s="13"/>
    </row>
    <row r="36" spans="1:7" ht="19.899999999999999" customHeight="1" x14ac:dyDescent="0.25">
      <c r="A36" s="4" t="s">
        <v>225</v>
      </c>
      <c r="B36" s="5"/>
      <c r="C36" s="31"/>
      <c r="D36" s="31"/>
      <c r="E36" s="31"/>
      <c r="F36" s="31"/>
      <c r="G36" s="5"/>
    </row>
    <row r="37" spans="1:7" ht="19.899999999999999" customHeight="1" x14ac:dyDescent="0.2">
      <c r="A37" s="5" t="s">
        <v>57</v>
      </c>
      <c r="B37" s="5" t="s">
        <v>58</v>
      </c>
      <c r="C37" s="31">
        <v>1000</v>
      </c>
      <c r="D37" s="31">
        <v>0</v>
      </c>
      <c r="E37" s="31">
        <v>1000</v>
      </c>
      <c r="F37" s="31">
        <v>1000</v>
      </c>
      <c r="G37" s="31">
        <f>F37-E37</f>
        <v>0</v>
      </c>
    </row>
    <row r="38" spans="1:7" ht="19.899999999999999" customHeight="1" x14ac:dyDescent="0.2">
      <c r="A38" s="5" t="s">
        <v>59</v>
      </c>
      <c r="B38" s="5" t="s">
        <v>60</v>
      </c>
      <c r="C38" s="31">
        <v>1800</v>
      </c>
      <c r="D38" s="31">
        <v>0</v>
      </c>
      <c r="E38" s="31">
        <v>1800</v>
      </c>
      <c r="F38" s="31">
        <v>1800</v>
      </c>
      <c r="G38" s="31">
        <f t="shared" ref="G38:G58" si="3">F38-E38</f>
        <v>0</v>
      </c>
    </row>
    <row r="39" spans="1:7" ht="19.899999999999999" customHeight="1" x14ac:dyDescent="0.2">
      <c r="A39" s="5" t="s">
        <v>61</v>
      </c>
      <c r="B39" s="5" t="s">
        <v>62</v>
      </c>
      <c r="C39" s="31">
        <v>500</v>
      </c>
      <c r="D39" s="31">
        <v>1254.51</v>
      </c>
      <c r="E39" s="31">
        <v>500</v>
      </c>
      <c r="F39" s="31">
        <v>500</v>
      </c>
      <c r="G39" s="31">
        <f>F39-E39</f>
        <v>0</v>
      </c>
    </row>
    <row r="40" spans="1:7" ht="19.899999999999999" customHeight="1" x14ac:dyDescent="0.2">
      <c r="A40" s="5" t="s">
        <v>63</v>
      </c>
      <c r="B40" s="5" t="s">
        <v>64</v>
      </c>
      <c r="C40" s="31">
        <v>13000</v>
      </c>
      <c r="D40" s="31">
        <v>6629.75</v>
      </c>
      <c r="E40" s="31">
        <v>10000</v>
      </c>
      <c r="F40" s="31">
        <v>10000</v>
      </c>
      <c r="G40" s="31">
        <f t="shared" si="3"/>
        <v>0</v>
      </c>
    </row>
    <row r="41" spans="1:7" ht="19.899999999999999" customHeight="1" x14ac:dyDescent="0.2">
      <c r="A41" s="5" t="s">
        <v>65</v>
      </c>
      <c r="B41" s="5" t="s">
        <v>66</v>
      </c>
      <c r="C41" s="37">
        <v>34200</v>
      </c>
      <c r="D41" s="31">
        <v>37490.129999999997</v>
      </c>
      <c r="E41" s="37">
        <v>32000</v>
      </c>
      <c r="F41" s="31">
        <v>40000</v>
      </c>
      <c r="G41" s="31">
        <f t="shared" si="3"/>
        <v>8000</v>
      </c>
    </row>
    <row r="42" spans="1:7" ht="19.899999999999999" customHeight="1" x14ac:dyDescent="0.2">
      <c r="A42" s="5" t="s">
        <v>67</v>
      </c>
      <c r="B42" s="5" t="s">
        <v>68</v>
      </c>
      <c r="C42" s="31">
        <v>16000</v>
      </c>
      <c r="D42" s="31">
        <v>29529.5</v>
      </c>
      <c r="E42" s="31">
        <v>16000</v>
      </c>
      <c r="F42" s="31">
        <v>32000</v>
      </c>
      <c r="G42" s="31">
        <f t="shared" si="3"/>
        <v>16000</v>
      </c>
    </row>
    <row r="43" spans="1:7" ht="19.899999999999999" customHeight="1" x14ac:dyDescent="0.2">
      <c r="A43" s="5" t="s">
        <v>69</v>
      </c>
      <c r="B43" s="5" t="s">
        <v>70</v>
      </c>
      <c r="C43" s="31">
        <v>1300</v>
      </c>
      <c r="D43" s="31">
        <v>1676.38</v>
      </c>
      <c r="E43" s="31">
        <v>1500</v>
      </c>
      <c r="F43" s="31">
        <v>1500</v>
      </c>
      <c r="G43" s="31">
        <f t="shared" si="3"/>
        <v>0</v>
      </c>
    </row>
    <row r="44" spans="1:7" ht="19.899999999999999" customHeight="1" x14ac:dyDescent="0.2">
      <c r="A44" s="5" t="s">
        <v>71</v>
      </c>
      <c r="B44" s="5" t="s">
        <v>72</v>
      </c>
      <c r="C44" s="31">
        <v>800</v>
      </c>
      <c r="D44" s="31">
        <v>2413.52</v>
      </c>
      <c r="E44" s="31">
        <v>800</v>
      </c>
      <c r="F44" s="31">
        <v>800</v>
      </c>
      <c r="G44" s="31">
        <f t="shared" si="3"/>
        <v>0</v>
      </c>
    </row>
    <row r="45" spans="1:7" ht="19.899999999999999" customHeight="1" x14ac:dyDescent="0.2">
      <c r="A45" s="5" t="s">
        <v>73</v>
      </c>
      <c r="B45" s="5" t="s">
        <v>74</v>
      </c>
      <c r="C45" s="31">
        <v>7500</v>
      </c>
      <c r="D45" s="31">
        <v>5776.27</v>
      </c>
      <c r="E45" s="31">
        <v>7500</v>
      </c>
      <c r="F45" s="31">
        <v>7500</v>
      </c>
      <c r="G45" s="31">
        <f t="shared" si="3"/>
        <v>0</v>
      </c>
    </row>
    <row r="46" spans="1:7" ht="19.899999999999999" customHeight="1" x14ac:dyDescent="0.2">
      <c r="A46" s="5" t="s">
        <v>75</v>
      </c>
      <c r="B46" s="5" t="s">
        <v>76</v>
      </c>
      <c r="C46" s="31">
        <v>3500</v>
      </c>
      <c r="D46" s="31">
        <v>1864</v>
      </c>
      <c r="E46" s="31">
        <v>4500</v>
      </c>
      <c r="F46" s="31">
        <v>4500</v>
      </c>
      <c r="G46" s="31">
        <f t="shared" si="3"/>
        <v>0</v>
      </c>
    </row>
    <row r="47" spans="1:7" ht="19.899999999999999" customHeight="1" x14ac:dyDescent="0.2">
      <c r="A47" s="5" t="s">
        <v>77</v>
      </c>
      <c r="B47" s="5" t="s">
        <v>78</v>
      </c>
      <c r="C47" s="31">
        <v>500</v>
      </c>
      <c r="D47" s="31">
        <v>234.4</v>
      </c>
      <c r="E47" s="31">
        <v>500</v>
      </c>
      <c r="F47" s="31">
        <v>500</v>
      </c>
      <c r="G47" s="31">
        <f t="shared" si="3"/>
        <v>0</v>
      </c>
    </row>
    <row r="48" spans="1:7" ht="19.899999999999999" customHeight="1" x14ac:dyDescent="0.2">
      <c r="A48" s="5" t="s">
        <v>79</v>
      </c>
      <c r="B48" s="5" t="s">
        <v>80</v>
      </c>
      <c r="C48" s="31">
        <v>60000</v>
      </c>
      <c r="D48" s="31">
        <v>116769.25</v>
      </c>
      <c r="E48" s="31">
        <v>60000</v>
      </c>
      <c r="F48" s="31">
        <v>120000</v>
      </c>
      <c r="G48" s="31">
        <f t="shared" si="3"/>
        <v>60000</v>
      </c>
    </row>
    <row r="49" spans="1:7" ht="19.899999999999999" customHeight="1" x14ac:dyDescent="0.2">
      <c r="A49" s="5" t="s">
        <v>81</v>
      </c>
      <c r="B49" s="5" t="s">
        <v>82</v>
      </c>
      <c r="C49" s="31">
        <v>500</v>
      </c>
      <c r="D49" s="31">
        <v>2028.18</v>
      </c>
      <c r="E49" s="31">
        <v>500</v>
      </c>
      <c r="F49" s="31">
        <v>500</v>
      </c>
      <c r="G49" s="31">
        <f t="shared" si="3"/>
        <v>0</v>
      </c>
    </row>
    <row r="50" spans="1:7" ht="19.899999999999999" customHeight="1" x14ac:dyDescent="0.2">
      <c r="A50" s="5" t="s">
        <v>83</v>
      </c>
      <c r="B50" s="5" t="s">
        <v>84</v>
      </c>
      <c r="C50" s="31">
        <v>1800</v>
      </c>
      <c r="D50" s="31">
        <v>1001.81</v>
      </c>
      <c r="E50" s="31">
        <v>1800</v>
      </c>
      <c r="F50" s="31">
        <v>1800</v>
      </c>
      <c r="G50" s="31">
        <f t="shared" si="3"/>
        <v>0</v>
      </c>
    </row>
    <row r="51" spans="1:7" ht="19.899999999999999" customHeight="1" x14ac:dyDescent="0.2">
      <c r="A51" s="5" t="s">
        <v>85</v>
      </c>
      <c r="B51" s="5" t="s">
        <v>86</v>
      </c>
      <c r="C51" s="31">
        <v>2500</v>
      </c>
      <c r="D51" s="31">
        <v>2743.22</v>
      </c>
      <c r="E51" s="31">
        <v>2500</v>
      </c>
      <c r="F51" s="31">
        <v>2500</v>
      </c>
      <c r="G51" s="31">
        <f t="shared" si="3"/>
        <v>0</v>
      </c>
    </row>
    <row r="52" spans="1:7" ht="19.899999999999999" customHeight="1" x14ac:dyDescent="0.2">
      <c r="A52" s="5" t="s">
        <v>87</v>
      </c>
      <c r="B52" s="5" t="s">
        <v>88</v>
      </c>
      <c r="C52" s="31">
        <v>6000</v>
      </c>
      <c r="D52" s="31">
        <v>22596.33</v>
      </c>
      <c r="E52" s="31">
        <v>8000</v>
      </c>
      <c r="F52" s="31">
        <v>8000</v>
      </c>
      <c r="G52" s="31">
        <f t="shared" si="3"/>
        <v>0</v>
      </c>
    </row>
    <row r="53" spans="1:7" ht="19.899999999999999" customHeight="1" x14ac:dyDescent="0.2">
      <c r="A53" s="5" t="s">
        <v>89</v>
      </c>
      <c r="B53" s="5" t="s">
        <v>90</v>
      </c>
      <c r="C53" s="31">
        <v>6000</v>
      </c>
      <c r="D53" s="31">
        <v>3703.88</v>
      </c>
      <c r="E53" s="31">
        <v>8000</v>
      </c>
      <c r="F53" s="31">
        <v>8000</v>
      </c>
      <c r="G53" s="31">
        <f t="shared" si="3"/>
        <v>0</v>
      </c>
    </row>
    <row r="54" spans="1:7" ht="19.899999999999999" customHeight="1" x14ac:dyDescent="0.2">
      <c r="A54" s="5" t="s">
        <v>91</v>
      </c>
      <c r="B54" s="5" t="s">
        <v>92</v>
      </c>
      <c r="C54" s="31">
        <v>4000</v>
      </c>
      <c r="D54" s="31">
        <v>347.94</v>
      </c>
      <c r="E54" s="31">
        <v>4000</v>
      </c>
      <c r="F54" s="31">
        <v>4000</v>
      </c>
      <c r="G54" s="31">
        <f t="shared" si="3"/>
        <v>0</v>
      </c>
    </row>
    <row r="55" spans="1:7" ht="19.899999999999999" customHeight="1" x14ac:dyDescent="0.2">
      <c r="A55" s="5" t="s">
        <v>93</v>
      </c>
      <c r="B55" s="5" t="s">
        <v>94</v>
      </c>
      <c r="C55" s="31">
        <v>6000</v>
      </c>
      <c r="D55" s="31">
        <v>9120.24</v>
      </c>
      <c r="E55" s="31">
        <v>6000</v>
      </c>
      <c r="F55" s="31">
        <v>10000</v>
      </c>
      <c r="G55" s="31">
        <f t="shared" si="3"/>
        <v>4000</v>
      </c>
    </row>
    <row r="56" spans="1:7" ht="19.899999999999999" customHeight="1" x14ac:dyDescent="0.2">
      <c r="A56" s="5" t="s">
        <v>95</v>
      </c>
      <c r="B56" s="5" t="s">
        <v>96</v>
      </c>
      <c r="C56" s="31">
        <v>35000</v>
      </c>
      <c r="D56" s="31">
        <v>67562.8</v>
      </c>
      <c r="E56" s="31">
        <v>35000</v>
      </c>
      <c r="F56" s="31">
        <v>70000</v>
      </c>
      <c r="G56" s="31">
        <f t="shared" si="3"/>
        <v>35000</v>
      </c>
    </row>
    <row r="57" spans="1:7" ht="19.899999999999999" customHeight="1" thickBot="1" x14ac:dyDescent="0.25">
      <c r="A57" s="5" t="s">
        <v>97</v>
      </c>
      <c r="B57" s="5" t="s">
        <v>98</v>
      </c>
      <c r="C57" s="17">
        <v>5000</v>
      </c>
      <c r="D57" s="17">
        <v>2449.65</v>
      </c>
      <c r="E57" s="17">
        <v>5000</v>
      </c>
      <c r="F57" s="17">
        <v>5000</v>
      </c>
      <c r="G57" s="31">
        <f t="shared" si="3"/>
        <v>0</v>
      </c>
    </row>
    <row r="58" spans="1:7" ht="19.899999999999999" customHeight="1" thickTop="1" thickBot="1" x14ac:dyDescent="0.3">
      <c r="A58" s="8"/>
      <c r="B58" s="9" t="s">
        <v>99</v>
      </c>
      <c r="C58" s="32">
        <f t="shared" ref="C58:E58" si="4">SUM(C37:C57)</f>
        <v>206900</v>
      </c>
      <c r="D58" s="32">
        <f>SUM(D37:D57)</f>
        <v>315191.76</v>
      </c>
      <c r="E58" s="32">
        <f t="shared" si="4"/>
        <v>206900</v>
      </c>
      <c r="F58" s="32">
        <f>SUM(F37:F57)</f>
        <v>329900</v>
      </c>
      <c r="G58" s="32">
        <f t="shared" si="3"/>
        <v>123000</v>
      </c>
    </row>
    <row r="59" spans="1:7" ht="19.899999999999999" customHeight="1" thickTop="1" x14ac:dyDescent="0.25">
      <c r="A59" s="5"/>
      <c r="B59" s="12"/>
      <c r="C59" s="31"/>
      <c r="D59" s="31"/>
      <c r="E59" s="31"/>
      <c r="F59" s="31"/>
      <c r="G59" s="31"/>
    </row>
    <row r="60" spans="1:7" ht="19.899999999999999" customHeight="1" x14ac:dyDescent="0.25">
      <c r="A60" s="4" t="s">
        <v>100</v>
      </c>
      <c r="B60" s="5"/>
      <c r="C60" s="31"/>
      <c r="D60" s="31"/>
      <c r="E60" s="31"/>
      <c r="F60" s="31"/>
      <c r="G60" s="5"/>
    </row>
    <row r="61" spans="1:7" ht="19.899999999999999" customHeight="1" x14ac:dyDescent="0.2">
      <c r="A61" s="5" t="s">
        <v>101</v>
      </c>
      <c r="B61" s="5" t="s">
        <v>202</v>
      </c>
      <c r="C61" s="31">
        <v>43000</v>
      </c>
      <c r="D61" s="31">
        <v>43000</v>
      </c>
      <c r="E61" s="31">
        <v>43000</v>
      </c>
      <c r="F61" s="31">
        <v>50000</v>
      </c>
      <c r="G61" s="31">
        <f>F61-E61</f>
        <v>7000</v>
      </c>
    </row>
    <row r="62" spans="1:7" ht="19.899999999999999" customHeight="1" x14ac:dyDescent="0.2">
      <c r="A62" s="5" t="s">
        <v>102</v>
      </c>
      <c r="B62" s="5" t="s">
        <v>201</v>
      </c>
      <c r="C62" s="31">
        <v>10000</v>
      </c>
      <c r="D62" s="31">
        <v>10000</v>
      </c>
      <c r="E62" s="31">
        <v>10000</v>
      </c>
      <c r="F62" s="31">
        <v>10000</v>
      </c>
      <c r="G62" s="31">
        <f t="shared" ref="G62:G66" si="5">F62-E62</f>
        <v>0</v>
      </c>
    </row>
    <row r="63" spans="1:7" ht="19.899999999999999" customHeight="1" x14ac:dyDescent="0.2">
      <c r="A63" s="5" t="s">
        <v>103</v>
      </c>
      <c r="B63" s="5" t="s">
        <v>200</v>
      </c>
      <c r="C63" s="31">
        <v>30180</v>
      </c>
      <c r="D63" s="31">
        <v>30180</v>
      </c>
      <c r="E63" s="31">
        <v>32287</v>
      </c>
      <c r="F63" s="31">
        <v>70000</v>
      </c>
      <c r="G63" s="31">
        <f t="shared" si="5"/>
        <v>37713</v>
      </c>
    </row>
    <row r="64" spans="1:7" ht="19.899999999999999" customHeight="1" x14ac:dyDescent="0.2">
      <c r="A64" s="5" t="s">
        <v>220</v>
      </c>
      <c r="B64" s="5" t="s">
        <v>210</v>
      </c>
      <c r="C64" s="31">
        <v>12081</v>
      </c>
      <c r="D64" s="31">
        <v>12081</v>
      </c>
      <c r="E64" s="31">
        <v>12081</v>
      </c>
      <c r="F64" s="31">
        <v>12081</v>
      </c>
      <c r="G64" s="31">
        <f t="shared" si="5"/>
        <v>0</v>
      </c>
    </row>
    <row r="65" spans="1:11" ht="19.899999999999999" customHeight="1" x14ac:dyDescent="0.2">
      <c r="A65" s="5" t="s">
        <v>104</v>
      </c>
      <c r="B65" s="5" t="s">
        <v>105</v>
      </c>
      <c r="C65" s="31">
        <v>14092</v>
      </c>
      <c r="D65" s="31">
        <v>14092</v>
      </c>
      <c r="E65" s="31">
        <v>14093</v>
      </c>
      <c r="F65" s="31">
        <v>14093</v>
      </c>
      <c r="G65" s="31">
        <f t="shared" si="5"/>
        <v>0</v>
      </c>
    </row>
    <row r="66" spans="1:11" ht="19.899999999999999" customHeight="1" x14ac:dyDescent="0.2">
      <c r="A66" s="5" t="s">
        <v>106</v>
      </c>
      <c r="B66" s="5" t="s">
        <v>107</v>
      </c>
      <c r="C66" s="31">
        <v>22220</v>
      </c>
      <c r="D66" s="31">
        <v>22220</v>
      </c>
      <c r="E66" s="31">
        <v>22220</v>
      </c>
      <c r="F66" s="31">
        <v>22220</v>
      </c>
      <c r="G66" s="31">
        <f t="shared" si="5"/>
        <v>0</v>
      </c>
    </row>
    <row r="67" spans="1:11" ht="19.899999999999999" customHeight="1" x14ac:dyDescent="0.2">
      <c r="A67" s="5" t="s">
        <v>108</v>
      </c>
      <c r="B67" s="5" t="s">
        <v>209</v>
      </c>
      <c r="C67" s="31">
        <v>20592</v>
      </c>
      <c r="D67" s="31">
        <v>20592</v>
      </c>
      <c r="E67" s="31">
        <v>20592</v>
      </c>
      <c r="F67" s="31">
        <v>20592</v>
      </c>
      <c r="G67" s="31">
        <f>F67-E67</f>
        <v>0</v>
      </c>
    </row>
    <row r="68" spans="1:11" ht="19.899999999999999" customHeight="1" thickBot="1" x14ac:dyDescent="0.25">
      <c r="A68" s="5" t="s">
        <v>109</v>
      </c>
      <c r="B68" s="5" t="s">
        <v>110</v>
      </c>
      <c r="C68" s="31">
        <v>10394</v>
      </c>
      <c r="D68" s="31">
        <v>10394</v>
      </c>
      <c r="E68" s="31">
        <v>9029</v>
      </c>
      <c r="F68" s="31">
        <v>9029</v>
      </c>
      <c r="G68" s="31">
        <v>0</v>
      </c>
      <c r="J68" s="46"/>
    </row>
    <row r="69" spans="1:11" ht="19.899999999999999" customHeight="1" thickTop="1" thickBot="1" x14ac:dyDescent="0.3">
      <c r="A69" s="8"/>
      <c r="B69" s="9" t="s">
        <v>111</v>
      </c>
      <c r="C69" s="32">
        <f t="shared" ref="C69:G69" si="6">SUM(C61:C68)</f>
        <v>162559</v>
      </c>
      <c r="D69" s="32">
        <f t="shared" si="6"/>
        <v>162559</v>
      </c>
      <c r="E69" s="32">
        <f t="shared" si="6"/>
        <v>163302</v>
      </c>
      <c r="F69" s="32">
        <f>SUM(F61:F68)</f>
        <v>208015</v>
      </c>
      <c r="G69" s="32">
        <f t="shared" si="6"/>
        <v>44713</v>
      </c>
      <c r="K69" s="6"/>
    </row>
    <row r="70" spans="1:11" ht="19.899999999999999" customHeight="1" thickTop="1" thickBot="1" x14ac:dyDescent="0.3">
      <c r="A70" s="5"/>
      <c r="B70" s="12"/>
      <c r="C70" s="31"/>
      <c r="D70" s="31"/>
      <c r="E70" s="31"/>
      <c r="F70" s="31"/>
      <c r="G70" s="5"/>
      <c r="H70" s="1"/>
      <c r="I70" s="11"/>
      <c r="J70" s="11"/>
    </row>
    <row r="71" spans="1:11" ht="19.899999999999999" customHeight="1" thickTop="1" thickBot="1" x14ac:dyDescent="0.3">
      <c r="B71" s="10" t="s">
        <v>112</v>
      </c>
      <c r="C71" s="44">
        <f t="shared" ref="C71:G71" si="7">C8</f>
        <v>600152</v>
      </c>
      <c r="D71" s="44">
        <f t="shared" si="7"/>
        <v>839673.05999999994</v>
      </c>
      <c r="E71" s="44">
        <f t="shared" si="7"/>
        <v>606387</v>
      </c>
      <c r="F71" s="44">
        <f t="shared" si="7"/>
        <v>789537</v>
      </c>
      <c r="G71" s="44">
        <f t="shared" si="7"/>
        <v>183150</v>
      </c>
      <c r="H71" s="1"/>
      <c r="I71" s="11"/>
      <c r="J71" s="11"/>
    </row>
    <row r="72" spans="1:11" ht="19.899999999999999" customHeight="1" thickTop="1" thickBot="1" x14ac:dyDescent="0.4">
      <c r="B72" s="10"/>
      <c r="C72" s="38"/>
      <c r="D72" s="39"/>
      <c r="E72" s="38"/>
      <c r="F72" s="38"/>
      <c r="G72" s="40"/>
      <c r="H72" s="1"/>
      <c r="I72" s="11"/>
      <c r="J72" s="11"/>
    </row>
    <row r="73" spans="1:11" ht="19.899999999999999" customHeight="1" thickTop="1" thickBot="1" x14ac:dyDescent="0.3">
      <c r="B73" s="10" t="s">
        <v>113</v>
      </c>
      <c r="C73" s="44">
        <f t="shared" ref="C73:G73" si="8">C34+C58+C69</f>
        <v>600152</v>
      </c>
      <c r="D73" s="44">
        <f t="shared" si="8"/>
        <v>710912.73</v>
      </c>
      <c r="E73" s="44">
        <f t="shared" si="8"/>
        <v>606387</v>
      </c>
      <c r="F73" s="44">
        <f>F34+F58+F69</f>
        <v>789537</v>
      </c>
      <c r="G73" s="44">
        <f t="shared" si="8"/>
        <v>183150</v>
      </c>
      <c r="H73" s="1"/>
      <c r="I73" s="11"/>
      <c r="J73" s="11"/>
    </row>
    <row r="74" spans="1:11" ht="19.899999999999999" customHeight="1" thickTop="1" thickBot="1" x14ac:dyDescent="0.3">
      <c r="B74" s="10"/>
      <c r="C74" s="22"/>
      <c r="D74" s="21"/>
      <c r="E74" s="22"/>
      <c r="F74" s="22"/>
      <c r="G74" s="22"/>
      <c r="H74" s="1"/>
      <c r="I74" s="11"/>
      <c r="J74" s="11"/>
    </row>
    <row r="75" spans="1:11" ht="19.899999999999999" customHeight="1" thickTop="1" thickBot="1" x14ac:dyDescent="0.3">
      <c r="B75" s="10" t="s">
        <v>114</v>
      </c>
      <c r="C75" s="45">
        <f t="shared" ref="C75:G75" si="9">C71-C73</f>
        <v>0</v>
      </c>
      <c r="D75" s="45">
        <f t="shared" si="9"/>
        <v>128760.32999999996</v>
      </c>
      <c r="E75" s="45">
        <f t="shared" si="9"/>
        <v>0</v>
      </c>
      <c r="F75" s="45">
        <f>F71-F73</f>
        <v>0</v>
      </c>
      <c r="G75" s="45">
        <f t="shared" si="9"/>
        <v>0</v>
      </c>
      <c r="H75" s="1"/>
      <c r="I75" s="11"/>
      <c r="J75" s="11"/>
    </row>
    <row r="76" spans="1:11" ht="19.899999999999999" customHeight="1" thickTop="1" x14ac:dyDescent="0.25">
      <c r="B76" s="10"/>
      <c r="C76" s="29"/>
      <c r="D76" s="28"/>
      <c r="E76" s="29"/>
      <c r="F76" s="22"/>
      <c r="G76" s="22"/>
    </row>
    <row r="77" spans="1:11" ht="19.5" customHeight="1" x14ac:dyDescent="0.2">
      <c r="I77" s="6"/>
    </row>
  </sheetData>
  <mergeCells count="1">
    <mergeCell ref="H3:H4"/>
  </mergeCells>
  <pageMargins left="0.7" right="0.7" top="0.75" bottom="0.75" header="0.3" footer="0.3"/>
  <pageSetup scale="49" orientation="portrait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Water FY22</vt:lpstr>
      <vt:lpstr>Wastewater FY22</vt:lpstr>
      <vt:lpstr>'Wastewater FY22'!Print_Area</vt:lpstr>
      <vt:lpstr>'Wastewater FY22'!Print_Titles</vt:lpstr>
      <vt:lpstr>'Water FY22'!Print_Titles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2021-05-14T15:13:25Z</cp:lastPrinted>
  <dcterms:created xsi:type="dcterms:W3CDTF">2020-02-24T18:52:22Z</dcterms:created>
  <dcterms:modified xsi:type="dcterms:W3CDTF">2021-05-14T15:23:00Z</dcterms:modified>
</cp:coreProperties>
</file>