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.VTRICH\Desktop\FY24\FY24 Capital Plan\"/>
    </mc:Choice>
  </mc:AlternateContent>
  <xr:revisionPtr revIDLastSave="0" documentId="13_ncr:1_{8D30170E-E709-447C-9645-535C737DA859}" xr6:coauthVersionLast="47" xr6:coauthVersionMax="47" xr10:uidLastSave="{00000000-0000-0000-0000-000000000000}"/>
  <bookViews>
    <workbookView xWindow="-120" yWindow="-120" windowWidth="29040" windowHeight="15840" activeTab="1" xr2:uid="{5F7F0AD7-0E56-4131-86D7-4F524ADF68BA}"/>
  </bookViews>
  <sheets>
    <sheet name="FY24 Highway" sheetId="1" r:id="rId1"/>
    <sheet name="FY24 Fire" sheetId="2" r:id="rId2"/>
    <sheet name="FY24 Police" sheetId="3" r:id="rId3"/>
    <sheet name="FY24 Cruiser change" sheetId="8" r:id="rId4"/>
    <sheet name="FY24 Administration" sheetId="5" r:id="rId5"/>
    <sheet name="FY23 General Summary" sheetId="7" r:id="rId6"/>
    <sheet name="15 year interest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8" l="1"/>
  <c r="K35" i="8"/>
  <c r="L35" i="8"/>
  <c r="M35" i="8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I35" i="3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L56" i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K50" i="2"/>
  <c r="K56" i="1"/>
  <c r="I35" i="8"/>
  <c r="J33" i="8"/>
  <c r="J31" i="8"/>
  <c r="J28" i="8"/>
  <c r="Y33" i="8"/>
  <c r="W33" i="8"/>
  <c r="U33" i="8"/>
  <c r="Q33" i="8"/>
  <c r="M33" i="8"/>
  <c r="I33" i="8"/>
  <c r="O31" i="8"/>
  <c r="X30" i="8"/>
  <c r="X33" i="8" s="1"/>
  <c r="W30" i="8"/>
  <c r="V30" i="8"/>
  <c r="V33" i="8" s="1"/>
  <c r="T30" i="8"/>
  <c r="T33" i="8" s="1"/>
  <c r="S30" i="8"/>
  <c r="S31" i="8" s="1"/>
  <c r="R30" i="8"/>
  <c r="R33" i="8" s="1"/>
  <c r="P30" i="8"/>
  <c r="P33" i="8" s="1"/>
  <c r="O30" i="8"/>
  <c r="O33" i="8" s="1"/>
  <c r="N30" i="8"/>
  <c r="N33" i="8" s="1"/>
  <c r="L30" i="8"/>
  <c r="L33" i="8" s="1"/>
  <c r="K30" i="8"/>
  <c r="K33" i="8" s="1"/>
  <c r="Y28" i="8"/>
  <c r="Y31" i="8" s="1"/>
  <c r="X28" i="8"/>
  <c r="X31" i="8" s="1"/>
  <c r="W28" i="8"/>
  <c r="W31" i="8" s="1"/>
  <c r="V28" i="8"/>
  <c r="V31" i="8" s="1"/>
  <c r="U28" i="8"/>
  <c r="U31" i="8" s="1"/>
  <c r="T28" i="8"/>
  <c r="S28" i="8"/>
  <c r="R28" i="8"/>
  <c r="R31" i="8" s="1"/>
  <c r="Q28" i="8"/>
  <c r="Q31" i="8" s="1"/>
  <c r="P28" i="8"/>
  <c r="O28" i="8"/>
  <c r="N28" i="8"/>
  <c r="N31" i="8" s="1"/>
  <c r="M28" i="8"/>
  <c r="M31" i="8" s="1"/>
  <c r="L28" i="8"/>
  <c r="K28" i="8"/>
  <c r="I28" i="8"/>
  <c r="I31" i="8" s="1"/>
  <c r="L47" i="1"/>
  <c r="S42" i="7"/>
  <c r="R42" i="7"/>
  <c r="S22" i="7"/>
  <c r="R22" i="7"/>
  <c r="P31" i="8" l="1"/>
  <c r="T31" i="8"/>
  <c r="L31" i="8"/>
  <c r="K31" i="8"/>
  <c r="S33" i="8"/>
  <c r="Y23" i="5"/>
  <c r="Y20" i="5"/>
  <c r="Y22" i="5" s="1"/>
  <c r="X23" i="5"/>
  <c r="W23" i="5"/>
  <c r="X20" i="5"/>
  <c r="X22" i="5" s="1"/>
  <c r="W20" i="5"/>
  <c r="W22" i="5" s="1"/>
  <c r="K30" i="3"/>
  <c r="M30" i="3"/>
  <c r="N30" i="3"/>
  <c r="O30" i="3"/>
  <c r="Q30" i="3"/>
  <c r="R30" i="3"/>
  <c r="S30" i="3"/>
  <c r="U30" i="3"/>
  <c r="V30" i="3"/>
  <c r="W30" i="3"/>
  <c r="Y30" i="3"/>
  <c r="J30" i="3"/>
  <c r="X33" i="3"/>
  <c r="Y33" i="3"/>
  <c r="L28" i="3"/>
  <c r="K28" i="3"/>
  <c r="Y28" i="3"/>
  <c r="X28" i="3"/>
  <c r="AA54" i="1"/>
  <c r="Z54" i="1"/>
  <c r="AA47" i="1"/>
  <c r="AA52" i="1" s="1"/>
  <c r="Z47" i="1"/>
  <c r="Z52" i="1" s="1"/>
  <c r="M48" i="2"/>
  <c r="Z48" i="2"/>
  <c r="Z39" i="2"/>
  <c r="Z41" i="2" s="1"/>
  <c r="Z45" i="2" s="1"/>
  <c r="T48" i="2"/>
  <c r="Y48" i="2"/>
  <c r="Y39" i="2"/>
  <c r="Y37" i="2"/>
  <c r="S37" i="2"/>
  <c r="V37" i="2"/>
  <c r="X37" i="2"/>
  <c r="K48" i="2"/>
  <c r="L39" i="2"/>
  <c r="L41" i="2" s="1"/>
  <c r="K39" i="2"/>
  <c r="M39" i="2"/>
  <c r="M41" i="2" s="1"/>
  <c r="N39" i="2"/>
  <c r="O39" i="2"/>
  <c r="P39" i="2"/>
  <c r="Q39" i="2"/>
  <c r="R39" i="2"/>
  <c r="S39" i="2"/>
  <c r="T39" i="2"/>
  <c r="U39" i="2"/>
  <c r="V39" i="2"/>
  <c r="W39" i="2"/>
  <c r="X39" i="2"/>
  <c r="L54" i="1"/>
  <c r="L52" i="1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Y54" i="1"/>
  <c r="Y47" i="1"/>
  <c r="Y52" i="1" s="1"/>
  <c r="K41" i="2" l="1"/>
  <c r="K45" i="2" s="1"/>
  <c r="Y31" i="3"/>
  <c r="X31" i="3"/>
  <c r="Y41" i="2"/>
  <c r="Y45" i="2" s="1"/>
  <c r="K54" i="1"/>
  <c r="K47" i="1"/>
  <c r="K52" i="1" s="1"/>
  <c r="J48" i="2"/>
  <c r="I33" i="3" l="1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H23" i="5"/>
  <c r="M47" i="1"/>
  <c r="M52" i="1" s="1"/>
  <c r="N47" i="1"/>
  <c r="N52" i="1" s="1"/>
  <c r="O47" i="1"/>
  <c r="O52" i="1" s="1"/>
  <c r="P47" i="1"/>
  <c r="P52" i="1" s="1"/>
  <c r="Q47" i="1"/>
  <c r="Q52" i="1" s="1"/>
  <c r="R47" i="1"/>
  <c r="R52" i="1" s="1"/>
  <c r="S47" i="1"/>
  <c r="S52" i="1" s="1"/>
  <c r="T47" i="1"/>
  <c r="T52" i="1" s="1"/>
  <c r="U47" i="1"/>
  <c r="U52" i="1" s="1"/>
  <c r="V47" i="1"/>
  <c r="V52" i="1" s="1"/>
  <c r="W47" i="1"/>
  <c r="W52" i="1" s="1"/>
  <c r="X47" i="1"/>
  <c r="X52" i="1" s="1"/>
  <c r="O41" i="2"/>
  <c r="Q41" i="2"/>
  <c r="R41" i="2"/>
  <c r="S41" i="2"/>
  <c r="T41" i="2"/>
  <c r="U41" i="2"/>
  <c r="V41" i="2"/>
  <c r="W41" i="2"/>
  <c r="X41" i="2"/>
  <c r="N41" i="2"/>
  <c r="N48" i="2"/>
  <c r="G46" i="6"/>
  <c r="P41" i="2" l="1"/>
  <c r="F13" i="6"/>
  <c r="F21" i="6"/>
  <c r="F18" i="6"/>
  <c r="G22" i="6" l="1"/>
  <c r="F28" i="6"/>
  <c r="G31" i="6" l="1"/>
  <c r="G32" i="6" s="1"/>
  <c r="G47" i="6" s="1"/>
  <c r="H20" i="5"/>
  <c r="V20" i="5" l="1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2" i="5"/>
  <c r="I28" i="3"/>
  <c r="I31" i="3" s="1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R48" i="2"/>
  <c r="J28" i="3"/>
  <c r="M28" i="3"/>
  <c r="N28" i="3"/>
  <c r="O28" i="3"/>
  <c r="P28" i="3"/>
  <c r="Q28" i="3"/>
  <c r="R28" i="3"/>
  <c r="S28" i="3"/>
  <c r="T28" i="3"/>
  <c r="U28" i="3"/>
  <c r="V28" i="3"/>
  <c r="W28" i="3"/>
  <c r="L48" i="2"/>
  <c r="O48" i="2"/>
  <c r="P48" i="2"/>
  <c r="Q48" i="2"/>
  <c r="S48" i="2"/>
  <c r="U48" i="2"/>
  <c r="V48" i="2"/>
  <c r="W48" i="2"/>
  <c r="X48" i="2"/>
  <c r="I52" i="2"/>
  <c r="J39" i="2"/>
  <c r="J41" i="2" s="1"/>
  <c r="J51" i="2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R54" i="1"/>
  <c r="N54" i="1"/>
  <c r="M54" i="1"/>
  <c r="O54" i="1"/>
  <c r="P54" i="1"/>
  <c r="Q54" i="1"/>
  <c r="S54" i="1"/>
  <c r="T54" i="1"/>
  <c r="U54" i="1"/>
  <c r="V54" i="1"/>
  <c r="W54" i="1"/>
  <c r="X54" i="1"/>
  <c r="J50" i="2" l="1"/>
  <c r="J45" i="2"/>
  <c r="J52" i="2"/>
  <c r="U31" i="3"/>
  <c r="O31" i="3"/>
  <c r="T31" i="3"/>
  <c r="N31" i="3"/>
  <c r="M31" i="3"/>
  <c r="W31" i="3"/>
  <c r="Q31" i="3"/>
  <c r="K31" i="3"/>
  <c r="V31" i="3"/>
  <c r="P31" i="3"/>
  <c r="J31" i="3"/>
  <c r="S31" i="3"/>
  <c r="R31" i="3"/>
  <c r="L31" i="3"/>
  <c r="I22" i="5"/>
  <c r="O22" i="5"/>
  <c r="U22" i="5"/>
  <c r="J22" i="5"/>
  <c r="P22" i="5"/>
  <c r="V22" i="5"/>
  <c r="S22" i="5"/>
  <c r="M22" i="5"/>
  <c r="L22" i="5"/>
  <c r="R22" i="5"/>
  <c r="N22" i="5"/>
  <c r="T22" i="5"/>
  <c r="K22" i="5"/>
  <c r="Q22" i="5"/>
  <c r="O45" i="2"/>
  <c r="Q45" i="2"/>
  <c r="U45" i="2"/>
  <c r="V45" i="2"/>
  <c r="W45" i="2"/>
  <c r="T45" i="2"/>
  <c r="M45" i="2"/>
  <c r="S45" i="2"/>
  <c r="L45" i="2"/>
  <c r="X45" i="2"/>
  <c r="R45" i="2"/>
  <c r="P45" i="2"/>
  <c r="N45" i="2"/>
  <c r="L50" i="2" l="1"/>
  <c r="K52" i="2"/>
  <c r="M50" i="2" l="1"/>
  <c r="L52" i="2"/>
  <c r="N50" i="2" l="1"/>
  <c r="M52" i="2"/>
  <c r="O50" i="2" l="1"/>
  <c r="N52" i="2"/>
  <c r="P50" i="2" l="1"/>
  <c r="O52" i="2"/>
  <c r="Q50" i="2" l="1"/>
  <c r="P52" i="2"/>
  <c r="R50" i="2" l="1"/>
  <c r="Q52" i="2"/>
  <c r="S50" i="2" l="1"/>
  <c r="R52" i="2"/>
  <c r="T50" i="2" l="1"/>
  <c r="S52" i="2"/>
  <c r="U50" i="2" l="1"/>
  <c r="T52" i="2"/>
  <c r="V50" i="2" l="1"/>
  <c r="U52" i="2"/>
  <c r="W50" i="2" l="1"/>
  <c r="V52" i="2"/>
  <c r="X50" i="2" l="1"/>
  <c r="W52" i="2"/>
  <c r="Y50" i="2" l="1"/>
  <c r="X52" i="2"/>
  <c r="Z50" i="2" l="1"/>
  <c r="Y52" i="2"/>
  <c r="Z5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L42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9" authorId="0" shapeId="0" xr:uid="{26A542BD-C18E-4830-AA7F-B0142869A63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 10K
Down Deposit for new Truck 100K</t>
        </r>
      </text>
    </comment>
    <comment ref="N9" authorId="0" shapeId="0" xr:uid="{BA5258A8-9BBA-4381-9E40-959C052708B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500,000 to 600,000 plus 100,000 down deposit in FY24.
</t>
        </r>
      </text>
    </comment>
    <comment ref="J11" authorId="0" shapeId="0" xr:uid="{4924C7F2-32BB-4752-BEF3-815E4E36C93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 deposit required
Truck not available until FY25</t>
        </r>
      </text>
    </comment>
    <comment ref="K11" authorId="0" shapeId="0" xr:uid="{63121770-936B-4A9E-BAF6-C6D05F6A509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Truck not available until FY25
</t>
        </r>
      </text>
    </comment>
    <comment ref="L11" authorId="0" shapeId="0" xr:uid="{C7996CED-A494-494C-9BB0-237054B4798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200K.  The bid came in at 267,230.</t>
        </r>
      </text>
    </comment>
    <comment ref="J21" authorId="0" shapeId="0" xr:uid="{1869107F-90A6-4D5B-9193-EF31CB7FE8D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</t>
        </r>
      </text>
    </comment>
    <comment ref="J23" authorId="0" shapeId="0" xr:uid="{CE4BB5D1-A4D3-45C5-A350-59CECDE2CFE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</t>
        </r>
      </text>
    </comment>
    <comment ref="J25" authorId="0" shapeId="0" xr:uid="{FB469636-B6D0-4135-9502-0B3D00F6966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from FY25 @ 35,000</t>
        </r>
      </text>
    </comment>
    <comment ref="L25" authorId="0" shapeId="0" xr:uid="{55A94B43-5D58-4758-9767-483BA6A793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35K but had to replace in FY23 for 45K.</t>
        </r>
      </text>
    </comment>
    <comment ref="K33" authorId="0" shapeId="0" xr:uid="{C30A5A78-7D49-46EE-B996-8E00A90CB32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Replace shingles on eddition.</t>
        </r>
      </text>
    </comment>
    <comment ref="A35" authorId="0" shapeId="0" xr:uid="{B151B282-9F0E-498B-84D3-8D59CCB30A5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Put sale of  property back into the capital reserve as that is where the expense comes from in the future.
</t>
        </r>
      </text>
    </comment>
    <comment ref="J36" authorId="0" shapeId="0" xr:uid="{B8D881E8-50AF-4AF1-A5B8-A5C3EA7D22C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Air Compressor</t>
        </r>
      </text>
    </comment>
    <comment ref="J37" authorId="0" shapeId="0" xr:uid="{27F2B5FE-05CF-4C4C-9948-727EA14164A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Brush Truck in FY23, will purchase in FY24 with reserves. 200K. Purchase Air Compresser</t>
        </r>
      </text>
    </comment>
    <comment ref="K37" authorId="0" shapeId="0" xr:uid="{9CA46048-D1E3-4F3F-8061-B19ED154698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25K
Rescue Truck Deposit 100K</t>
        </r>
      </text>
    </comment>
    <comment ref="L37" authorId="0" shapeId="0" xr:uid="{A4BAEDAC-11DD-4242-81B6-DD3B4D7E82F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on Rescue Truck for FY27</t>
        </r>
      </text>
    </comment>
    <comment ref="N46" authorId="0" shapeId="0" xr:uid="{811929D3-3754-451F-9C45-1CD53ACC443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Loans are done so increasing reserve contriubtion to avoid future loans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E12" authorId="0" shapeId="0" xr:uid="{0ADDDE6B-A605-4D39-A8FB-101F6D0217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Listers (1)
Finance (1)
Clerk (1)
Asstant Clerk (1)
Public (1)
Town Manager (1)
Admin Assisant (1)
Town Planner (1)
Zoning Administrator (1)
</t>
        </r>
      </text>
    </comment>
    <comment ref="E14" authorId="0" shapeId="0" xr:uid="{C7DD363B-00C1-453A-A55A-5E61310C436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Manager
Town Clerk
Town Planner/Zoning Administrator
</t>
        </r>
      </text>
    </comment>
  </commentList>
</comments>
</file>

<file path=xl/sharedStrings.xml><?xml version="1.0" encoding="utf-8"?>
<sst xmlns="http://schemas.openxmlformats.org/spreadsheetml/2006/main" count="584" uniqueCount="272">
  <si>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</si>
  <si>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</si>
  <si>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</si>
  <si>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</si>
  <si>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</si>
  <si>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</si>
  <si>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Curent Payment Source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</si>
  <si>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</si>
  <si>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</si>
  <si>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</si>
  <si>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</si>
  <si>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</si>
  <si>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</si>
  <si>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</si>
  <si>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</si>
  <si>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</si>
  <si>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</si>
  <si>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</si>
  <si>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</si>
  <si>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</si>
  <si>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</si>
  <si>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</si>
  <si>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>Complete Note FY20</t>
  </si>
  <si>
    <t xml:space="preserve"> </t>
  </si>
  <si>
    <t>Complete Note FY21</t>
  </si>
  <si>
    <t>Note FY24</t>
  </si>
  <si>
    <t>Union Bank - Principal</t>
  </si>
  <si>
    <t>Union Bank - Interest</t>
  </si>
  <si>
    <t>International HV507 Single</t>
  </si>
  <si>
    <t>Note FY25</t>
  </si>
  <si>
    <t>Union Bank -Principal</t>
  </si>
  <si>
    <t>Unon Bank - Interest</t>
  </si>
  <si>
    <t>Chevy 3500</t>
  </si>
  <si>
    <t>Complete Note GF</t>
  </si>
  <si>
    <t>Pickup and Snowplow #7 Foreman</t>
  </si>
  <si>
    <t>Chevy 2500</t>
  </si>
  <si>
    <t>Ford F550</t>
  </si>
  <si>
    <t>Complete Cash GF</t>
  </si>
  <si>
    <t>Union  Bank - Interest</t>
  </si>
  <si>
    <t>Complete Note  GF</t>
  </si>
  <si>
    <t>Ventrac with attachments</t>
  </si>
  <si>
    <t>Pressure washer trailer</t>
  </si>
  <si>
    <t>North Star</t>
  </si>
  <si>
    <t>Trench Box</t>
  </si>
  <si>
    <t>Generator</t>
  </si>
  <si>
    <t>Genrator</t>
  </si>
  <si>
    <t>Traffic signs</t>
  </si>
  <si>
    <t>Portable traffic signs</t>
  </si>
  <si>
    <t>FY21</t>
  </si>
  <si>
    <t>Loan Payments from Taxes</t>
  </si>
  <si>
    <t>Unnasinged Funds</t>
  </si>
  <si>
    <t xml:space="preserve">Total Taxes raised </t>
  </si>
  <si>
    <t>Reconciliation</t>
  </si>
  <si>
    <t>Reserves raised from Taxes</t>
  </si>
  <si>
    <t>Payment from Taxes</t>
  </si>
  <si>
    <t>Trade-In Dump Truck</t>
  </si>
  <si>
    <t>Trade-In Pickup Truck</t>
  </si>
  <si>
    <t>Trade-In Road Grader</t>
  </si>
  <si>
    <t>Trade-in Excavator</t>
  </si>
  <si>
    <t>Trade-in Bucket Loader</t>
  </si>
  <si>
    <t>Trade-in Miscellaneous</t>
  </si>
  <si>
    <t xml:space="preserve">Fire Engine #1 </t>
  </si>
  <si>
    <t>FY11</t>
  </si>
  <si>
    <t>Complete</t>
  </si>
  <si>
    <t xml:space="preserve">Fire Engine #2  </t>
  </si>
  <si>
    <t>FY16</t>
  </si>
  <si>
    <t>Complete Note</t>
  </si>
  <si>
    <t xml:space="preserve">Fire Engine #3  </t>
  </si>
  <si>
    <t>FY19</t>
  </si>
  <si>
    <t>Note FY26</t>
  </si>
  <si>
    <t>Union Bank - principal</t>
  </si>
  <si>
    <t>Union Bank - interest</t>
  </si>
  <si>
    <t>FY06</t>
  </si>
  <si>
    <t>Bond FY26</t>
  </si>
  <si>
    <t>VMBB - principal</t>
  </si>
  <si>
    <t>VMBB - interest</t>
  </si>
  <si>
    <t xml:space="preserve">Brush Truck </t>
  </si>
  <si>
    <t>FY09</t>
  </si>
  <si>
    <t xml:space="preserve">Repeater </t>
  </si>
  <si>
    <t>Jaws of Life #1</t>
  </si>
  <si>
    <t>FY05</t>
  </si>
  <si>
    <t>Portable unit stored on Enging #1</t>
  </si>
  <si>
    <t>Jaws of Life #2</t>
  </si>
  <si>
    <t>Stationary unit stored on Rescue truck</t>
  </si>
  <si>
    <t>Jaws of Life #3</t>
  </si>
  <si>
    <t>Portable unit stored on Engine #2</t>
  </si>
  <si>
    <t>Air Compressor #1</t>
  </si>
  <si>
    <t xml:space="preserve">used to fill the air bottles.  </t>
  </si>
  <si>
    <t>Air Packs</t>
  </si>
  <si>
    <t>Need 17 (Rescue (5), Engine #1 (5), Engine #2 (5), Engine #3(2))</t>
  </si>
  <si>
    <t>9,000 ea</t>
  </si>
  <si>
    <t>Cash Reserve</t>
  </si>
  <si>
    <t>Air Tanks</t>
  </si>
  <si>
    <t>Need 51 Air Tanks (3 for each air pack)</t>
  </si>
  <si>
    <t>1,500 ea</t>
  </si>
  <si>
    <t>Turnout Gear</t>
  </si>
  <si>
    <t>FY33</t>
  </si>
  <si>
    <t>FY36</t>
  </si>
  <si>
    <t>Capital Reserves raised from taxes</t>
  </si>
  <si>
    <t>Capital Reserves used</t>
  </si>
  <si>
    <t>Safety Equipment Reserves used</t>
  </si>
  <si>
    <t>Safety Equipment Reserves raised from taxes</t>
  </si>
  <si>
    <t>Total Reserves</t>
  </si>
  <si>
    <t>Remaining balance</t>
  </si>
  <si>
    <t xml:space="preserve">Payment from Taxes </t>
  </si>
  <si>
    <t xml:space="preserve">Police Cruiser #4 </t>
  </si>
  <si>
    <t>Ford Interceptor</t>
  </si>
  <si>
    <t>Complete loan GF</t>
  </si>
  <si>
    <t>Complete lease (3yr) GF</t>
  </si>
  <si>
    <t>Police Cruiser #3</t>
  </si>
  <si>
    <t>FY17</t>
  </si>
  <si>
    <t>Police Cruiser #1</t>
  </si>
  <si>
    <t>FY18</t>
  </si>
  <si>
    <t>Police Cruiser #5</t>
  </si>
  <si>
    <t>Complete cash GF</t>
  </si>
  <si>
    <t>Police Cruiser #6</t>
  </si>
  <si>
    <t>FY20</t>
  </si>
  <si>
    <t>Dodge Durango</t>
  </si>
  <si>
    <t xml:space="preserve">Complete cash GF </t>
  </si>
  <si>
    <t>Dash cameras</t>
  </si>
  <si>
    <t>Need 6,  purchase with new cruisers</t>
  </si>
  <si>
    <t>Cash</t>
  </si>
  <si>
    <t>One set for each vehicle (blue lights, siren, control box, cage, lap top stand)</t>
  </si>
  <si>
    <t>Mobile Data Computers</t>
  </si>
  <si>
    <t>Need 6, purchase with new cruisers</t>
  </si>
  <si>
    <t>Body Cameras</t>
  </si>
  <si>
    <t>Need 6</t>
  </si>
  <si>
    <t xml:space="preserve">FY20 </t>
  </si>
  <si>
    <t>FY14</t>
  </si>
  <si>
    <t>Trade-in/Sale of Property</t>
  </si>
  <si>
    <t>Water Tank GAP</t>
  </si>
  <si>
    <t>Copier #1</t>
  </si>
  <si>
    <t>Clerks Office</t>
  </si>
  <si>
    <t>Copier #2</t>
  </si>
  <si>
    <t>Small Conference Room</t>
  </si>
  <si>
    <t>Copier #3</t>
  </si>
  <si>
    <t>Planning &amp; Zoning office</t>
  </si>
  <si>
    <t>Server</t>
  </si>
  <si>
    <t>Computers desk tops</t>
  </si>
  <si>
    <t>Computers lap tops</t>
  </si>
  <si>
    <t xml:space="preserve">HIGHWAY EQUIPMENT      </t>
  </si>
  <si>
    <t>FY13</t>
  </si>
  <si>
    <t>Serves Finance, Clerk, Town Manager, Assistant to Town Manager, Planning &amp; Zoning</t>
  </si>
  <si>
    <t>Need 9(1,500/ea)</t>
  </si>
  <si>
    <t>Need 4 (1,500/ea)</t>
  </si>
  <si>
    <t>Phone System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</si>
  <si>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</si>
  <si>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</si>
  <si>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</si>
  <si>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</si>
  <si>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</si>
  <si>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</si>
  <si>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</si>
  <si>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</si>
  <si>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</si>
  <si>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</si>
  <si>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</si>
  <si>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</si>
  <si>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</si>
  <si>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</si>
  <si>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</si>
  <si>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</si>
  <si>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</si>
  <si>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</si>
  <si>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</si>
  <si>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</si>
  <si>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</si>
  <si>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</si>
  <si>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</si>
  <si>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</si>
  <si>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</si>
  <si>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</si>
  <si>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</si>
  <si>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</si>
  <si>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</si>
  <si>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</si>
  <si>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</si>
  <si>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</si>
  <si>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</si>
  <si>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</si>
  <si>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</si>
  <si>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</si>
  <si>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</si>
  <si>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</si>
  <si>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</si>
  <si>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</si>
  <si>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Revolving Loan/Bond Bank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</si>
  <si>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</si>
  <si>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</si>
  <si>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</si>
  <si>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</si>
  <si>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</si>
  <si>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</si>
  <si>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</si>
  <si>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Paid as of FY21</t>
  </si>
  <si>
    <t>Rescue Truck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</si>
  <si>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</si>
  <si>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</si>
  <si>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</si>
  <si>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</si>
  <si>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</si>
  <si>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</si>
  <si>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.</t>
  </si>
  <si>
    <t>Capital Reserve at FY end</t>
  </si>
  <si>
    <t>CAPITAL EXPENDITURES</t>
  </si>
  <si>
    <t>Highway Taxes Required</t>
  </si>
  <si>
    <t>Fire Taxes Required</t>
  </si>
  <si>
    <t>Police Taxes Required</t>
  </si>
  <si>
    <t>Administrative Taxes Required</t>
  </si>
  <si>
    <t>Library &amp; Town Center Taxes required</t>
  </si>
  <si>
    <t>Recreation Taxes required</t>
  </si>
  <si>
    <t>TOTAL TAXES REQUIRED</t>
  </si>
  <si>
    <t>RESERVES</t>
  </si>
  <si>
    <t>Capital eserve at FY end</t>
  </si>
  <si>
    <t>Bridge &amp; Culvert Reserves at FY end</t>
  </si>
  <si>
    <t>Guardrail Reserves at FY end</t>
  </si>
  <si>
    <t>Sidewalk Reserves at FY end</t>
  </si>
  <si>
    <t>Town Center Rents</t>
  </si>
  <si>
    <t>TOTAL RESERVES AT YEAR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</si>
  <si>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</si>
  <si>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</si>
  <si>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</si>
  <si>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</si>
  <si>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</si>
  <si>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</si>
  <si>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</si>
  <si>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</si>
  <si>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FIRE DEPARTMENT EQUIPMENT</t>
  </si>
  <si>
    <t>POLICE  EQUIPMENT</t>
  </si>
  <si>
    <t>ADMINISTRATION EQUIPMENT</t>
  </si>
  <si>
    <t>GENERAL FUND EQUIPMENT SUMMARY</t>
  </si>
  <si>
    <t>Thermal Imaging Camera</t>
  </si>
  <si>
    <t>Stabilizer Kit</t>
  </si>
  <si>
    <t>FY38</t>
  </si>
  <si>
    <t>FY39</t>
  </si>
  <si>
    <t>FY40</t>
  </si>
  <si>
    <t>Truck &amp; Snow Plow - 1 ton #6</t>
  </si>
  <si>
    <t>Truck &amp; Snow Plow - 1 ton #5</t>
  </si>
  <si>
    <t>Need 25 sets, one set required for each fire fighter,</t>
  </si>
  <si>
    <t>Capital Reserves used (Equipment)</t>
  </si>
  <si>
    <t>Capital Reserves used (Infrastructure)</t>
  </si>
  <si>
    <t>Infrastructure</t>
  </si>
  <si>
    <t>John Deere 772GP</t>
  </si>
  <si>
    <t>John Deere 524K used</t>
  </si>
  <si>
    <t>International 4400 Utility Truck</t>
  </si>
  <si>
    <t>Chevrolet Brush/Safety</t>
  </si>
  <si>
    <t>HME  Pumper/Tanker</t>
  </si>
  <si>
    <t>Spartan Pumper/Tanker</t>
  </si>
  <si>
    <t>International 7500 pumper/tanker</t>
  </si>
  <si>
    <t>International HV613</t>
  </si>
  <si>
    <t>Hitachi 190W</t>
  </si>
  <si>
    <t>Road Grader  #8</t>
  </si>
  <si>
    <t>Bucket Loader  #9</t>
  </si>
  <si>
    <t>Excavator used  #10</t>
  </si>
  <si>
    <t>Tractor/Mower Challenger #11</t>
  </si>
  <si>
    <t>Challenger MT445B</t>
  </si>
  <si>
    <t>Tractor Kubota #12</t>
  </si>
  <si>
    <t>Kubota 1880</t>
  </si>
  <si>
    <t>Tractor Ventrac #13</t>
  </si>
  <si>
    <t>License Plate #</t>
  </si>
  <si>
    <t>AAR879</t>
  </si>
  <si>
    <t>AAX405</t>
  </si>
  <si>
    <t>AAW242</t>
  </si>
  <si>
    <t>AAW336</t>
  </si>
  <si>
    <t>AAP834</t>
  </si>
  <si>
    <t>AAT218</t>
  </si>
  <si>
    <t>AAR334</t>
  </si>
  <si>
    <t>??</t>
  </si>
  <si>
    <t>AAW528</t>
  </si>
  <si>
    <t>AAP855</t>
  </si>
  <si>
    <t>AAT593</t>
  </si>
  <si>
    <t>AAM348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</si>
</sst>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&quot;$&quot;#,##0.0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8">
    <xf numFmtId="0" fontId="0" fillId="0" borderId="0" xfId="0"/>
    <xf numFmtId="3" fontId="3" fillId="0" borderId="1" xfId="0" applyNumberFormat="1" applyFont="1" applyFill="1" applyBorder="1"/>
    <xf numFmtId="3" fontId="5" fillId="0" borderId="0" xfId="0" applyNumberFormat="1" applyFont="1" applyFill="1"/>
    <xf numFmtId="3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2" fillId="0" borderId="1" xfId="0" applyNumberFormat="1" applyFont="1" applyFill="1" applyBorder="1"/>
    <xf numFmtId="3" fontId="5" fillId="0" borderId="4" xfId="0" applyNumberFormat="1" applyFont="1" applyFill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3" fontId="8" fillId="0" borderId="0" xfId="0" applyNumberFormat="1" applyFont="1" applyFill="1"/>
    <xf numFmtId="3" fontId="7" fillId="0" borderId="0" xfId="0" applyNumberFormat="1" applyFont="1" applyFill="1"/>
    <xf numFmtId="1" fontId="5" fillId="0" borderId="0" xfId="0" applyNumberFormat="1" applyFont="1" applyFill="1"/>
    <xf numFmtId="3" fontId="11" fillId="0" borderId="1" xfId="0" applyNumberFormat="1" applyFont="1" applyFill="1" applyBorder="1"/>
    <xf numFmtId="1" fontId="4" fillId="0" borderId="7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3" fontId="5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" fontId="5" fillId="0" borderId="1" xfId="4" applyNumberFormat="1" applyFont="1" applyFill="1" applyBorder="1" applyAlignment="1">
      <alignment horizontal="center"/>
    </xf>
    <xf numFmtId="164" fontId="5" fillId="0" borderId="1" xfId="2" applyNumberFormat="1" applyFont="1" applyFill="1" applyBorder="1"/>
    <xf numFmtId="165" fontId="3" fillId="0" borderId="1" xfId="1" applyNumberFormat="1" applyFont="1" applyFill="1" applyBorder="1"/>
    <xf numFmtId="166" fontId="5" fillId="0" borderId="1" xfId="4" applyNumberFormat="1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5" fontId="5" fillId="0" borderId="1" xfId="2" applyNumberFormat="1" applyFont="1" applyFill="1" applyBorder="1" applyAlignment="1">
      <alignment horizontal="center"/>
    </xf>
    <xf numFmtId="164" fontId="5" fillId="0" borderId="3" xfId="2" applyNumberFormat="1" applyFont="1" applyFill="1" applyBorder="1"/>
    <xf numFmtId="0" fontId="12" fillId="0" borderId="0" xfId="0" applyFont="1" applyFill="1"/>
    <xf numFmtId="0" fontId="12" fillId="0" borderId="1" xfId="0" applyFont="1" applyFill="1" applyBorder="1"/>
    <xf numFmtId="1" fontId="12" fillId="0" borderId="1" xfId="0" applyNumberFormat="1" applyFont="1" applyFill="1" applyBorder="1"/>
    <xf numFmtId="3" fontId="12" fillId="0" borderId="1" xfId="0" applyNumberFormat="1" applyFont="1" applyFill="1" applyBorder="1"/>
    <xf numFmtId="3" fontId="12" fillId="0" borderId="0" xfId="0" applyNumberFormat="1" applyFont="1" applyFill="1"/>
    <xf numFmtId="0" fontId="12" fillId="0" borderId="0" xfId="0" applyFont="1"/>
    <xf numFmtId="165" fontId="5" fillId="0" borderId="1" xfId="1" applyNumberFormat="1" applyFont="1" applyFill="1" applyBorder="1"/>
    <xf numFmtId="3" fontId="11" fillId="0" borderId="0" xfId="0" applyNumberFormat="1" applyFont="1" applyFill="1"/>
    <xf numFmtId="1" fontId="11" fillId="0" borderId="1" xfId="0" applyNumberFormat="1" applyFont="1" applyFill="1" applyBorder="1"/>
    <xf numFmtId="3" fontId="11" fillId="0" borderId="3" xfId="0" applyNumberFormat="1" applyFont="1" applyFill="1" applyBorder="1"/>
    <xf numFmtId="3" fontId="4" fillId="0" borderId="0" xfId="0" applyNumberFormat="1" applyFont="1" applyFill="1"/>
    <xf numFmtId="0" fontId="11" fillId="0" borderId="0" xfId="0" applyFont="1" applyFill="1"/>
    <xf numFmtId="3" fontId="11" fillId="2" borderId="1" xfId="0" applyNumberFormat="1" applyFont="1" applyFill="1" applyBorder="1"/>
    <xf numFmtId="1" fontId="3" fillId="2" borderId="1" xfId="0" applyNumberFormat="1" applyFont="1" applyFill="1" applyBorder="1"/>
    <xf numFmtId="3" fontId="3" fillId="2" borderId="1" xfId="0" applyNumberFormat="1" applyFont="1" applyFill="1" applyBorder="1"/>
    <xf numFmtId="0" fontId="12" fillId="0" borderId="0" xfId="0" applyFont="1" applyFill="1" applyBorder="1"/>
    <xf numFmtId="0" fontId="12" fillId="0" borderId="2" xfId="0" applyFont="1" applyFill="1" applyBorder="1"/>
    <xf numFmtId="165" fontId="5" fillId="0" borderId="2" xfId="1" applyNumberFormat="1" applyFont="1" applyFill="1" applyBorder="1"/>
    <xf numFmtId="3" fontId="11" fillId="0" borderId="2" xfId="0" applyNumberFormat="1" applyFont="1" applyFill="1" applyBorder="1"/>
    <xf numFmtId="3" fontId="11" fillId="2" borderId="2" xfId="0" applyNumberFormat="1" applyFont="1" applyFill="1" applyBorder="1"/>
    <xf numFmtId="0" fontId="4" fillId="0" borderId="8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165" fontId="5" fillId="0" borderId="11" xfId="1" applyNumberFormat="1" applyFont="1" applyFill="1" applyBorder="1"/>
    <xf numFmtId="0" fontId="5" fillId="0" borderId="10" xfId="0" applyFont="1" applyFill="1" applyBorder="1" applyAlignment="1">
      <alignment horizontal="left"/>
    </xf>
    <xf numFmtId="164" fontId="5" fillId="0" borderId="10" xfId="2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5" fillId="0" borderId="10" xfId="2" applyNumberFormat="1" applyFont="1" applyFill="1" applyBorder="1" applyAlignment="1">
      <alignment horizontal="left"/>
    </xf>
    <xf numFmtId="3" fontId="7" fillId="0" borderId="12" xfId="0" applyNumberFormat="1" applyFont="1" applyFill="1" applyBorder="1"/>
    <xf numFmtId="3" fontId="4" fillId="0" borderId="10" xfId="0" applyNumberFormat="1" applyFont="1" applyFill="1" applyBorder="1"/>
    <xf numFmtId="3" fontId="11" fillId="0" borderId="11" xfId="0" applyNumberFormat="1" applyFont="1" applyFill="1" applyBorder="1"/>
    <xf numFmtId="3" fontId="11" fillId="2" borderId="11" xfId="0" applyNumberFormat="1" applyFont="1" applyFill="1" applyBorder="1"/>
    <xf numFmtId="3" fontId="4" fillId="0" borderId="11" xfId="0" applyNumberFormat="1" applyFont="1" applyFill="1" applyBorder="1"/>
    <xf numFmtId="3" fontId="3" fillId="0" borderId="2" xfId="0" applyNumberFormat="1" applyFont="1" applyFill="1" applyBorder="1"/>
    <xf numFmtId="3" fontId="4" fillId="0" borderId="2" xfId="0" applyNumberFormat="1" applyFont="1" applyFill="1" applyBorder="1"/>
    <xf numFmtId="0" fontId="8" fillId="0" borderId="0" xfId="0" applyFont="1"/>
    <xf numFmtId="43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3" fontId="3" fillId="0" borderId="1" xfId="1" applyFont="1" applyFill="1" applyBorder="1"/>
    <xf numFmtId="41" fontId="3" fillId="0" borderId="1" xfId="1" applyNumberFormat="1" applyFont="1" applyFill="1" applyBorder="1"/>
    <xf numFmtId="0" fontId="5" fillId="0" borderId="1" xfId="0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1" fontId="4" fillId="0" borderId="1" xfId="1" applyNumberFormat="1" applyFont="1" applyFill="1" applyBorder="1"/>
    <xf numFmtId="3" fontId="8" fillId="0" borderId="0" xfId="0" applyNumberFormat="1" applyFont="1"/>
    <xf numFmtId="3" fontId="8" fillId="0" borderId="16" xfId="0" applyNumberFormat="1" applyFont="1" applyBorder="1"/>
    <xf numFmtId="3" fontId="8" fillId="0" borderId="0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6" xfId="0" applyNumberFormat="1" applyFont="1" applyBorder="1"/>
    <xf numFmtId="3" fontId="9" fillId="0" borderId="0" xfId="0" applyNumberFormat="1" applyFont="1" applyBorder="1"/>
    <xf numFmtId="3" fontId="9" fillId="0" borderId="17" xfId="0" applyNumberFormat="1" applyFont="1" applyBorder="1"/>
    <xf numFmtId="0" fontId="8" fillId="0" borderId="0" xfId="0" applyFont="1" applyAlignment="1">
      <alignment horizontal="center"/>
    </xf>
    <xf numFmtId="3" fontId="8" fillId="0" borderId="16" xfId="0" applyNumberFormat="1" applyFont="1" applyFill="1" applyBorder="1"/>
    <xf numFmtId="3" fontId="6" fillId="0" borderId="19" xfId="0" applyNumberFormat="1" applyFont="1" applyFill="1" applyBorder="1" applyAlignment="1">
      <alignment horizontal="left"/>
    </xf>
    <xf numFmtId="1" fontId="6" fillId="0" borderId="20" xfId="0" applyNumberFormat="1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3" fontId="5" fillId="0" borderId="20" xfId="4" applyNumberFormat="1" applyFont="1" applyFill="1" applyBorder="1" applyAlignment="1">
      <alignment horizontal="left"/>
    </xf>
    <xf numFmtId="3" fontId="5" fillId="0" borderId="20" xfId="4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3" fillId="0" borderId="6" xfId="0" applyNumberFormat="1" applyFont="1" applyFill="1" applyBorder="1"/>
    <xf numFmtId="3" fontId="5" fillId="0" borderId="1" xfId="2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1" fontId="12" fillId="0" borderId="0" xfId="0" applyNumberFormat="1" applyFont="1" applyFill="1"/>
    <xf numFmtId="3" fontId="7" fillId="0" borderId="1" xfId="2" applyNumberFormat="1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3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8" fontId="5" fillId="0" borderId="1" xfId="4" applyNumberFormat="1" applyFont="1" applyFill="1" applyBorder="1" applyAlignment="1">
      <alignment horizontal="left"/>
    </xf>
    <xf numFmtId="3" fontId="5" fillId="0" borderId="1" xfId="4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left"/>
    </xf>
    <xf numFmtId="1" fontId="3" fillId="0" borderId="22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left"/>
    </xf>
    <xf numFmtId="3" fontId="3" fillId="0" borderId="22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3" fontId="5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4" fontId="3" fillId="0" borderId="23" xfId="0" applyNumberFormat="1" applyFont="1" applyBorder="1" applyAlignment="1">
      <alignment horizontal="center"/>
    </xf>
    <xf numFmtId="43" fontId="5" fillId="0" borderId="1" xfId="1" applyFont="1" applyFill="1" applyBorder="1"/>
    <xf numFmtId="0" fontId="9" fillId="0" borderId="23" xfId="0" applyFont="1" applyBorder="1"/>
    <xf numFmtId="0" fontId="9" fillId="0" borderId="1" xfId="0" applyFont="1" applyBorder="1"/>
    <xf numFmtId="0" fontId="3" fillId="0" borderId="24" xfId="0" applyFont="1" applyBorder="1" applyAlignment="1">
      <alignment horizontal="center"/>
    </xf>
    <xf numFmtId="0" fontId="9" fillId="0" borderId="25" xfId="0" applyFont="1" applyBorder="1"/>
    <xf numFmtId="0" fontId="9" fillId="0" borderId="2" xfId="0" applyFont="1" applyBorder="1"/>
    <xf numFmtId="3" fontId="7" fillId="0" borderId="0" xfId="0" applyNumberFormat="1" applyFont="1" applyFill="1" applyBorder="1"/>
    <xf numFmtId="1" fontId="12" fillId="0" borderId="0" xfId="0" applyNumberFormat="1" applyFont="1" applyFill="1" applyBorder="1"/>
    <xf numFmtId="3" fontId="12" fillId="0" borderId="0" xfId="0" applyNumberFormat="1" applyFont="1" applyFill="1" applyBorder="1"/>
    <xf numFmtId="3" fontId="11" fillId="0" borderId="0" xfId="0" applyNumberFormat="1" applyFont="1" applyFill="1" applyBorder="1"/>
    <xf numFmtId="3" fontId="4" fillId="0" borderId="0" xfId="0" applyNumberFormat="1" applyFont="1" applyFill="1" applyBorder="1"/>
    <xf numFmtId="0" fontId="8" fillId="0" borderId="6" xfId="0" applyFont="1" applyBorder="1"/>
    <xf numFmtId="0" fontId="8" fillId="0" borderId="5" xfId="0" applyFont="1" applyBorder="1"/>
    <xf numFmtId="14" fontId="3" fillId="0" borderId="22" xfId="0" applyNumberFormat="1" applyFont="1" applyBorder="1" applyAlignment="1">
      <alignment horizontal="center" wrapText="1"/>
    </xf>
    <xf numFmtId="1" fontId="12" fillId="0" borderId="5" xfId="0" applyNumberFormat="1" applyFont="1" applyFill="1" applyBorder="1"/>
    <xf numFmtId="3" fontId="12" fillId="0" borderId="5" xfId="0" applyNumberFormat="1" applyFont="1" applyFill="1" applyBorder="1"/>
    <xf numFmtId="3" fontId="11" fillId="0" borderId="5" xfId="0" applyNumberFormat="1" applyFont="1" applyFill="1" applyBorder="1"/>
    <xf numFmtId="3" fontId="4" fillId="0" borderId="5" xfId="0" applyNumberFormat="1" applyFont="1" applyFill="1" applyBorder="1"/>
    <xf numFmtId="3" fontId="11" fillId="0" borderId="27" xfId="0" applyNumberFormat="1" applyFont="1" applyFill="1" applyBorder="1"/>
    <xf numFmtId="3" fontId="4" fillId="0" borderId="6" xfId="0" applyNumberFormat="1" applyFont="1" applyFill="1" applyBorder="1"/>
    <xf numFmtId="1" fontId="5" fillId="0" borderId="14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left"/>
    </xf>
    <xf numFmtId="3" fontId="5" fillId="0" borderId="14" xfId="0" applyNumberFormat="1" applyFont="1" applyFill="1" applyBorder="1" applyAlignment="1">
      <alignment horizontal="center"/>
    </xf>
    <xf numFmtId="3" fontId="5" fillId="0" borderId="14" xfId="2" applyNumberFormat="1" applyFont="1" applyFill="1" applyBorder="1"/>
    <xf numFmtId="3" fontId="3" fillId="0" borderId="14" xfId="1" applyNumberFormat="1" applyFont="1" applyFill="1" applyBorder="1"/>
    <xf numFmtId="3" fontId="3" fillId="0" borderId="14" xfId="0" applyNumberFormat="1" applyFont="1" applyFill="1" applyBorder="1"/>
    <xf numFmtId="3" fontId="3" fillId="0" borderId="28" xfId="0" applyNumberFormat="1" applyFont="1" applyFill="1" applyBorder="1"/>
    <xf numFmtId="1" fontId="12" fillId="0" borderId="4" xfId="0" applyNumberFormat="1" applyFont="1" applyFill="1" applyBorder="1"/>
    <xf numFmtId="3" fontId="12" fillId="0" borderId="4" xfId="0" applyNumberFormat="1" applyFont="1" applyFill="1" applyBorder="1"/>
    <xf numFmtId="3" fontId="11" fillId="0" borderId="4" xfId="0" applyNumberFormat="1" applyFont="1" applyFill="1" applyBorder="1"/>
    <xf numFmtId="3" fontId="4" fillId="0" borderId="4" xfId="0" applyNumberFormat="1" applyFont="1" applyFill="1" applyBorder="1"/>
    <xf numFmtId="3" fontId="11" fillId="0" borderId="29" xfId="0" applyNumberFormat="1" applyFont="1" applyFill="1" applyBorder="1"/>
    <xf numFmtId="3" fontId="4" fillId="0" borderId="30" xfId="0" applyNumberFormat="1" applyFont="1" applyFill="1" applyBorder="1"/>
    <xf numFmtId="1" fontId="12" fillId="0" borderId="23" xfId="0" applyNumberFormat="1" applyFont="1" applyFill="1" applyBorder="1"/>
    <xf numFmtId="3" fontId="12" fillId="0" borderId="23" xfId="0" applyNumberFormat="1" applyFont="1" applyFill="1" applyBorder="1"/>
    <xf numFmtId="3" fontId="11" fillId="0" borderId="23" xfId="0" applyNumberFormat="1" applyFont="1" applyFill="1" applyBorder="1"/>
    <xf numFmtId="3" fontId="4" fillId="0" borderId="23" xfId="0" applyNumberFormat="1" applyFont="1" applyFill="1" applyBorder="1"/>
    <xf numFmtId="3" fontId="4" fillId="0" borderId="25" xfId="0" applyNumberFormat="1" applyFont="1" applyFill="1" applyBorder="1"/>
    <xf numFmtId="3" fontId="11" fillId="0" borderId="6" xfId="0" applyNumberFormat="1" applyFont="1" applyFill="1" applyBorder="1"/>
    <xf numFmtId="165" fontId="3" fillId="0" borderId="5" xfId="1" applyNumberFormat="1" applyFont="1" applyFill="1" applyBorder="1"/>
    <xf numFmtId="0" fontId="5" fillId="0" borderId="14" xfId="0" applyFont="1" applyBorder="1" applyAlignment="1">
      <alignment horizontal="left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165" fontId="5" fillId="0" borderId="14" xfId="1" applyNumberFormat="1" applyFont="1" applyFill="1" applyBorder="1"/>
    <xf numFmtId="1" fontId="11" fillId="0" borderId="5" xfId="0" applyNumberFormat="1" applyFont="1" applyFill="1" applyBorder="1"/>
    <xf numFmtId="1" fontId="12" fillId="0" borderId="31" xfId="0" applyNumberFormat="1" applyFont="1" applyFill="1" applyBorder="1"/>
    <xf numFmtId="3" fontId="12" fillId="0" borderId="31" xfId="0" applyNumberFormat="1" applyFont="1" applyFill="1" applyBorder="1"/>
    <xf numFmtId="3" fontId="11" fillId="0" borderId="31" xfId="0" applyNumberFormat="1" applyFont="1" applyFill="1" applyBorder="1"/>
    <xf numFmtId="3" fontId="4" fillId="0" borderId="32" xfId="0" applyNumberFormat="1" applyFont="1" applyFill="1" applyBorder="1"/>
    <xf numFmtId="3" fontId="4" fillId="0" borderId="31" xfId="0" applyNumberFormat="1" applyFont="1" applyFill="1" applyBorder="1"/>
    <xf numFmtId="3" fontId="7" fillId="0" borderId="35" xfId="0" applyNumberFormat="1" applyFont="1" applyFill="1" applyBorder="1"/>
    <xf numFmtId="1" fontId="12" fillId="0" borderId="36" xfId="0" applyNumberFormat="1" applyFont="1" applyFill="1" applyBorder="1"/>
    <xf numFmtId="3" fontId="12" fillId="0" borderId="36" xfId="0" applyNumberFormat="1" applyFont="1" applyFill="1" applyBorder="1"/>
    <xf numFmtId="3" fontId="7" fillId="0" borderId="36" xfId="0" applyNumberFormat="1" applyFont="1" applyFill="1" applyBorder="1"/>
    <xf numFmtId="3" fontId="7" fillId="0" borderId="37" xfId="0" applyNumberFormat="1" applyFont="1" applyFill="1" applyBorder="1"/>
    <xf numFmtId="0" fontId="5" fillId="0" borderId="39" xfId="2" applyNumberFormat="1" applyFont="1" applyFill="1" applyBorder="1" applyAlignment="1">
      <alignment horizontal="left"/>
    </xf>
    <xf numFmtId="1" fontId="5" fillId="0" borderId="5" xfId="2" applyNumberFormat="1" applyFont="1" applyFill="1" applyBorder="1" applyAlignment="1">
      <alignment horizontal="center"/>
    </xf>
    <xf numFmtId="0" fontId="5" fillId="0" borderId="5" xfId="2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3" fontId="5" fillId="0" borderId="33" xfId="0" applyNumberFormat="1" applyFont="1" applyFill="1" applyBorder="1" applyAlignment="1">
      <alignment horizontal="center"/>
    </xf>
    <xf numFmtId="10" fontId="5" fillId="0" borderId="5" xfId="0" applyNumberFormat="1" applyFont="1" applyFill="1" applyBorder="1" applyAlignment="1">
      <alignment horizontal="center"/>
    </xf>
    <xf numFmtId="164" fontId="5" fillId="0" borderId="40" xfId="2" applyNumberFormat="1" applyFont="1" applyFill="1" applyBorder="1"/>
    <xf numFmtId="0" fontId="12" fillId="0" borderId="6" xfId="0" applyFont="1" applyFill="1" applyBorder="1"/>
    <xf numFmtId="0" fontId="12" fillId="0" borderId="5" xfId="0" applyFont="1" applyFill="1" applyBorder="1"/>
    <xf numFmtId="3" fontId="11" fillId="2" borderId="36" xfId="0" applyNumberFormat="1" applyFont="1" applyFill="1" applyBorder="1"/>
    <xf numFmtId="3" fontId="11" fillId="2" borderId="37" xfId="0" applyNumberFormat="1" applyFont="1" applyFill="1" applyBorder="1"/>
    <xf numFmtId="3" fontId="11" fillId="2" borderId="38" xfId="0" applyNumberFormat="1" applyFont="1" applyFill="1" applyBorder="1"/>
    <xf numFmtId="1" fontId="12" fillId="0" borderId="33" xfId="0" applyNumberFormat="1" applyFont="1" applyFill="1" applyBorder="1"/>
    <xf numFmtId="3" fontId="12" fillId="0" borderId="33" xfId="0" applyNumberFormat="1" applyFont="1" applyFill="1" applyBorder="1"/>
    <xf numFmtId="3" fontId="11" fillId="0" borderId="33" xfId="0" applyNumberFormat="1" applyFont="1" applyFill="1" applyBorder="1"/>
    <xf numFmtId="3" fontId="7" fillId="0" borderId="19" xfId="0" applyNumberFormat="1" applyFont="1" applyFill="1" applyBorder="1"/>
    <xf numFmtId="3" fontId="4" fillId="0" borderId="27" xfId="0" applyNumberFormat="1" applyFont="1" applyFill="1" applyBorder="1"/>
    <xf numFmtId="3" fontId="3" fillId="2" borderId="35" xfId="0" applyNumberFormat="1" applyFont="1" applyFill="1" applyBorder="1"/>
    <xf numFmtId="1" fontId="3" fillId="2" borderId="36" xfId="0" applyNumberFormat="1" applyFont="1" applyFill="1" applyBorder="1"/>
    <xf numFmtId="3" fontId="3" fillId="2" borderId="36" xfId="0" applyNumberFormat="1" applyFont="1" applyFill="1" applyBorder="1"/>
    <xf numFmtId="3" fontId="4" fillId="0" borderId="45" xfId="0" applyNumberFormat="1" applyFont="1" applyFill="1" applyBorder="1"/>
    <xf numFmtId="3" fontId="11" fillId="0" borderId="46" xfId="0" applyNumberFormat="1" applyFont="1" applyFill="1" applyBorder="1"/>
    <xf numFmtId="3" fontId="11" fillId="2" borderId="44" xfId="0" applyNumberFormat="1" applyFont="1" applyFill="1" applyBorder="1"/>
    <xf numFmtId="3" fontId="5" fillId="0" borderId="10" xfId="0" applyNumberFormat="1" applyFont="1" applyFill="1" applyBorder="1" applyAlignment="1">
      <alignment horizontal="left"/>
    </xf>
    <xf numFmtId="3" fontId="5" fillId="0" borderId="10" xfId="3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/>
    <xf numFmtId="3" fontId="5" fillId="0" borderId="47" xfId="2" applyNumberFormat="1" applyFont="1" applyFill="1" applyBorder="1" applyAlignment="1">
      <alignment horizontal="left"/>
    </xf>
    <xf numFmtId="3" fontId="7" fillId="0" borderId="39" xfId="0" applyNumberFormat="1" applyFont="1" applyFill="1" applyBorder="1"/>
    <xf numFmtId="3" fontId="7" fillId="0" borderId="10" xfId="0" applyNumberFormat="1" applyFont="1" applyFill="1" applyBorder="1"/>
    <xf numFmtId="3" fontId="7" fillId="0" borderId="45" xfId="0" applyNumberFormat="1" applyFont="1" applyFill="1" applyBorder="1"/>
    <xf numFmtId="3" fontId="7" fillId="0" borderId="48" xfId="0" applyNumberFormat="1" applyFont="1" applyFill="1" applyBorder="1"/>
    <xf numFmtId="3" fontId="11" fillId="0" borderId="15" xfId="0" applyNumberFormat="1" applyFont="1" applyFill="1" applyBorder="1"/>
    <xf numFmtId="3" fontId="7" fillId="0" borderId="49" xfId="0" applyNumberFormat="1" applyFont="1" applyFill="1" applyBorder="1"/>
    <xf numFmtId="0" fontId="12" fillId="0" borderId="11" xfId="0" applyFont="1" applyFill="1" applyBorder="1"/>
    <xf numFmtId="0" fontId="12" fillId="0" borderId="27" xfId="0" applyFont="1" applyFill="1" applyBorder="1"/>
    <xf numFmtId="0" fontId="6" fillId="0" borderId="39" xfId="0" applyFont="1" applyBorder="1" applyAlignment="1">
      <alignment horizontal="left"/>
    </xf>
    <xf numFmtId="0" fontId="8" fillId="0" borderId="27" xfId="0" applyFont="1" applyBorder="1"/>
    <xf numFmtId="0" fontId="5" fillId="0" borderId="10" xfId="0" applyFont="1" applyBorder="1" applyAlignment="1">
      <alignment horizontal="left"/>
    </xf>
    <xf numFmtId="0" fontId="9" fillId="0" borderId="11" xfId="0" applyFont="1" applyBorder="1"/>
    <xf numFmtId="0" fontId="13" fillId="0" borderId="10" xfId="0" applyFont="1" applyBorder="1" applyAlignment="1">
      <alignment horizontal="left"/>
    </xf>
    <xf numFmtId="43" fontId="6" fillId="0" borderId="10" xfId="0" applyNumberFormat="1" applyFont="1" applyBorder="1" applyAlignment="1">
      <alignment horizontal="left"/>
    </xf>
    <xf numFmtId="0" fontId="5" fillId="0" borderId="10" xfId="0" applyNumberFormat="1" applyFont="1" applyBorder="1" applyAlignment="1">
      <alignment horizontal="left"/>
    </xf>
    <xf numFmtId="3" fontId="3" fillId="2" borderId="10" xfId="0" applyNumberFormat="1" applyFont="1" applyFill="1" applyBorder="1"/>
    <xf numFmtId="3" fontId="11" fillId="2" borderId="14" xfId="0" applyNumberFormat="1" applyFont="1" applyFill="1" applyBorder="1"/>
    <xf numFmtId="0" fontId="6" fillId="0" borderId="48" xfId="0" applyFont="1" applyBorder="1" applyAlignment="1">
      <alignment horizontal="left"/>
    </xf>
    <xf numFmtId="0" fontId="9" fillId="0" borderId="26" xfId="0" applyFont="1" applyBorder="1"/>
    <xf numFmtId="0" fontId="5" fillId="0" borderId="4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3" fontId="7" fillId="0" borderId="50" xfId="0" applyNumberFormat="1" applyFont="1" applyFill="1" applyBorder="1"/>
    <xf numFmtId="3" fontId="4" fillId="0" borderId="39" xfId="0" applyNumberFormat="1" applyFont="1" applyFill="1" applyBorder="1"/>
    <xf numFmtId="3" fontId="3" fillId="2" borderId="47" xfId="0" applyNumberFormat="1" applyFont="1" applyFill="1" applyBorder="1"/>
    <xf numFmtId="1" fontId="3" fillId="2" borderId="14" xfId="0" applyNumberFormat="1" applyFont="1" applyFill="1" applyBorder="1"/>
    <xf numFmtId="3" fontId="3" fillId="2" borderId="14" xfId="0" applyNumberFormat="1" applyFont="1" applyFill="1" applyBorder="1"/>
    <xf numFmtId="3" fontId="11" fillId="2" borderId="15" xfId="0" applyNumberFormat="1" applyFont="1" applyFill="1" applyBorder="1"/>
    <xf numFmtId="3" fontId="11" fillId="2" borderId="28" xfId="0" applyNumberFormat="1" applyFont="1" applyFill="1" applyBorder="1"/>
    <xf numFmtId="3" fontId="3" fillId="0" borderId="35" xfId="0" applyNumberFormat="1" applyFont="1" applyBorder="1"/>
    <xf numFmtId="3" fontId="4" fillId="0" borderId="51" xfId="0" applyNumberFormat="1" applyFont="1" applyBorder="1" applyAlignment="1">
      <alignment horizontal="left" wrapText="1"/>
    </xf>
    <xf numFmtId="3" fontId="3" fillId="0" borderId="18" xfId="0" applyNumberFormat="1" applyFont="1" applyBorder="1" applyAlignment="1">
      <alignment horizontal="center"/>
    </xf>
    <xf numFmtId="3" fontId="3" fillId="0" borderId="18" xfId="0" applyNumberFormat="1" applyFont="1" applyBorder="1"/>
    <xf numFmtId="3" fontId="5" fillId="0" borderId="0" xfId="0" applyNumberFormat="1" applyFont="1"/>
    <xf numFmtId="0" fontId="12" fillId="0" borderId="23" xfId="0" applyFont="1" applyBorder="1"/>
    <xf numFmtId="0" fontId="12" fillId="0" borderId="26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13" xfId="0" applyFont="1" applyBorder="1"/>
    <xf numFmtId="3" fontId="12" fillId="0" borderId="1" xfId="0" applyNumberFormat="1" applyFont="1" applyBorder="1"/>
    <xf numFmtId="3" fontId="12" fillId="0" borderId="11" xfId="0" applyNumberFormat="1" applyFont="1" applyBorder="1"/>
    <xf numFmtId="3" fontId="12" fillId="0" borderId="0" xfId="0" applyNumberFormat="1" applyFont="1"/>
    <xf numFmtId="3" fontId="12" fillId="0" borderId="9" xfId="0" applyNumberFormat="1" applyFont="1" applyBorder="1"/>
    <xf numFmtId="0" fontId="11" fillId="0" borderId="51" xfId="0" applyFont="1" applyBorder="1"/>
    <xf numFmtId="3" fontId="11" fillId="0" borderId="18" xfId="0" applyNumberFormat="1" applyFont="1" applyBorder="1"/>
    <xf numFmtId="0" fontId="11" fillId="0" borderId="52" xfId="0" applyFont="1" applyBorder="1"/>
    <xf numFmtId="0" fontId="12" fillId="0" borderId="53" xfId="0" applyFont="1" applyBorder="1"/>
    <xf numFmtId="3" fontId="12" fillId="0" borderId="53" xfId="0" applyNumberFormat="1" applyFont="1" applyBorder="1"/>
    <xf numFmtId="3" fontId="12" fillId="0" borderId="4" xfId="0" applyNumberFormat="1" applyFont="1" applyBorder="1"/>
    <xf numFmtId="3" fontId="12" fillId="0" borderId="29" xfId="0" applyNumberFormat="1" applyFont="1" applyBorder="1"/>
    <xf numFmtId="0" fontId="12" fillId="0" borderId="2" xfId="0" applyFont="1" applyBorder="1"/>
    <xf numFmtId="3" fontId="12" fillId="0" borderId="2" xfId="0" applyNumberFormat="1" applyFont="1" applyBorder="1"/>
    <xf numFmtId="3" fontId="12" fillId="0" borderId="30" xfId="0" applyNumberFormat="1" applyFont="1" applyBorder="1"/>
    <xf numFmtId="0" fontId="11" fillId="0" borderId="18" xfId="0" applyFont="1" applyBorder="1"/>
    <xf numFmtId="0" fontId="11" fillId="0" borderId="13" xfId="0" applyFont="1" applyBorder="1"/>
    <xf numFmtId="3" fontId="5" fillId="0" borderId="10" xfId="0" applyNumberFormat="1" applyFont="1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3" fontId="3" fillId="0" borderId="51" xfId="0" applyNumberFormat="1" applyFont="1" applyBorder="1" applyAlignment="1">
      <alignment horizontal="center"/>
    </xf>
    <xf numFmtId="0" fontId="12" fillId="0" borderId="25" xfId="0" applyFont="1" applyBorder="1"/>
    <xf numFmtId="3" fontId="11" fillId="0" borderId="51" xfId="0" applyNumberFormat="1" applyFont="1" applyBorder="1"/>
    <xf numFmtId="0" fontId="11" fillId="0" borderId="0" xfId="0" applyFont="1" applyBorder="1"/>
    <xf numFmtId="0" fontId="12" fillId="0" borderId="0" xfId="0" applyFont="1" applyBorder="1"/>
    <xf numFmtId="3" fontId="12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54" xfId="0" applyFont="1" applyBorder="1"/>
    <xf numFmtId="0" fontId="12" fillId="0" borderId="54" xfId="0" applyFont="1" applyBorder="1"/>
    <xf numFmtId="3" fontId="12" fillId="0" borderId="54" xfId="0" applyNumberFormat="1" applyFont="1" applyBorder="1"/>
    <xf numFmtId="3" fontId="12" fillId="0" borderId="55" xfId="0" applyNumberFormat="1" applyFont="1" applyBorder="1"/>
    <xf numFmtId="3" fontId="12" fillId="0" borderId="21" xfId="0" applyNumberFormat="1" applyFont="1" applyBorder="1"/>
    <xf numFmtId="3" fontId="12" fillId="0" borderId="56" xfId="0" applyNumberFormat="1" applyFont="1" applyBorder="1"/>
    <xf numFmtId="3" fontId="12" fillId="0" borderId="57" xfId="0" applyNumberFormat="1" applyFont="1" applyBorder="1"/>
    <xf numFmtId="3" fontId="12" fillId="0" borderId="58" xfId="0" applyNumberFormat="1" applyFont="1" applyBorder="1"/>
    <xf numFmtId="3" fontId="12" fillId="0" borderId="3" xfId="0" applyNumberFormat="1" applyFont="1" applyBorder="1"/>
    <xf numFmtId="165" fontId="5" fillId="2" borderId="1" xfId="1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3" xfId="1" applyNumberFormat="1" applyFont="1" applyFill="1" applyBorder="1"/>
    <xf numFmtId="165" fontId="5" fillId="0" borderId="3" xfId="0" applyNumberFormat="1" applyFont="1" applyFill="1" applyBorder="1"/>
    <xf numFmtId="165" fontId="5" fillId="2" borderId="3" xfId="1" applyNumberFormat="1" applyFont="1" applyFill="1" applyBorder="1"/>
    <xf numFmtId="165" fontId="3" fillId="0" borderId="40" xfId="1" applyNumberFormat="1" applyFont="1" applyFill="1" applyBorder="1"/>
    <xf numFmtId="3" fontId="11" fillId="2" borderId="60" xfId="0" applyNumberFormat="1" applyFont="1" applyFill="1" applyBorder="1"/>
    <xf numFmtId="3" fontId="4" fillId="0" borderId="40" xfId="0" applyNumberFormat="1" applyFont="1" applyFill="1" applyBorder="1"/>
    <xf numFmtId="3" fontId="4" fillId="0" borderId="46" xfId="0" applyNumberFormat="1" applyFont="1" applyFill="1" applyBorder="1"/>
    <xf numFmtId="3" fontId="7" fillId="0" borderId="38" xfId="0" applyNumberFormat="1" applyFont="1" applyFill="1" applyBorder="1"/>
    <xf numFmtId="3" fontId="4" fillId="0" borderId="3" xfId="0" applyNumberFormat="1" applyFont="1" applyFill="1" applyBorder="1"/>
    <xf numFmtId="0" fontId="12" fillId="3" borderId="0" xfId="0" applyFont="1" applyFill="1"/>
    <xf numFmtId="3" fontId="12" fillId="0" borderId="60" xfId="0" applyNumberFormat="1" applyFont="1" applyFill="1" applyBorder="1"/>
    <xf numFmtId="3" fontId="11" fillId="0" borderId="40" xfId="0" applyNumberFormat="1" applyFont="1" applyFill="1" applyBorder="1"/>
    <xf numFmtId="165" fontId="5" fillId="0" borderId="10" xfId="1" applyNumberFormat="1" applyFont="1" applyFill="1" applyBorder="1"/>
    <xf numFmtId="3" fontId="11" fillId="0" borderId="10" xfId="0" applyNumberFormat="1" applyFont="1" applyFill="1" applyBorder="1"/>
    <xf numFmtId="3" fontId="11" fillId="0" borderId="45" xfId="0" applyNumberFormat="1" applyFont="1" applyFill="1" applyBorder="1"/>
    <xf numFmtId="3" fontId="11" fillId="0" borderId="39" xfId="0" applyNumberFormat="1" applyFont="1" applyFill="1" applyBorder="1"/>
    <xf numFmtId="3" fontId="4" fillId="0" borderId="47" xfId="0" applyNumberFormat="1" applyFont="1" applyFill="1" applyBorder="1"/>
    <xf numFmtId="3" fontId="4" fillId="0" borderId="14" xfId="0" applyNumberFormat="1" applyFont="1" applyFill="1" applyBorder="1"/>
    <xf numFmtId="3" fontId="4" fillId="0" borderId="15" xfId="0" applyNumberFormat="1" applyFont="1" applyFill="1" applyBorder="1"/>
    <xf numFmtId="0" fontId="12" fillId="0" borderId="10" xfId="0" applyFont="1" applyFill="1" applyBorder="1"/>
    <xf numFmtId="3" fontId="7" fillId="0" borderId="44" xfId="0" applyNumberFormat="1" applyFont="1" applyFill="1" applyBorder="1"/>
    <xf numFmtId="0" fontId="12" fillId="0" borderId="39" xfId="0" applyFont="1" applyFill="1" applyBorder="1"/>
    <xf numFmtId="14" fontId="3" fillId="0" borderId="61" xfId="0" applyNumberFormat="1" applyFont="1" applyFill="1" applyBorder="1" applyAlignment="1">
      <alignment horizontal="center"/>
    </xf>
    <xf numFmtId="3" fontId="12" fillId="0" borderId="3" xfId="0" applyNumberFormat="1" applyFont="1" applyFill="1" applyBorder="1"/>
    <xf numFmtId="3" fontId="12" fillId="0" borderId="40" xfId="0" applyNumberFormat="1" applyFont="1" applyFill="1" applyBorder="1"/>
    <xf numFmtId="3" fontId="4" fillId="0" borderId="28" xfId="0" applyNumberFormat="1" applyFont="1" applyFill="1" applyBorder="1"/>
    <xf numFmtId="165" fontId="5" fillId="0" borderId="12" xfId="1" applyNumberFormat="1" applyFont="1" applyFill="1" applyBorder="1"/>
    <xf numFmtId="165" fontId="5" fillId="0" borderId="12" xfId="0" applyNumberFormat="1" applyFont="1" applyFill="1" applyBorder="1"/>
    <xf numFmtId="165" fontId="5" fillId="2" borderId="12" xfId="1" applyNumberFormat="1" applyFont="1" applyFill="1" applyBorder="1"/>
    <xf numFmtId="165" fontId="3" fillId="0" borderId="19" xfId="1" applyNumberFormat="1" applyFont="1" applyFill="1" applyBorder="1"/>
    <xf numFmtId="3" fontId="11" fillId="0" borderId="12" xfId="0" applyNumberFormat="1" applyFont="1" applyFill="1" applyBorder="1"/>
    <xf numFmtId="3" fontId="11" fillId="2" borderId="35" xfId="0" applyNumberFormat="1" applyFont="1" applyFill="1" applyBorder="1"/>
    <xf numFmtId="3" fontId="11" fillId="0" borderId="19" xfId="0" applyNumberFormat="1" applyFont="1" applyFill="1" applyBorder="1"/>
    <xf numFmtId="0" fontId="12" fillId="0" borderId="33" xfId="0" applyFont="1" applyFill="1" applyBorder="1"/>
    <xf numFmtId="0" fontId="12" fillId="0" borderId="43" xfId="0" applyFont="1" applyFill="1" applyBorder="1"/>
    <xf numFmtId="3" fontId="3" fillId="0" borderId="44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Fill="1" applyBorder="1"/>
    <xf numFmtId="3" fontId="3" fillId="0" borderId="3" xfId="1" applyNumberFormat="1" applyFont="1" applyFill="1" applyBorder="1"/>
    <xf numFmtId="3" fontId="4" fillId="0" borderId="3" xfId="1" applyNumberFormat="1" applyFont="1" applyFill="1" applyBorder="1"/>
    <xf numFmtId="3" fontId="3" fillId="0" borderId="59" xfId="1" applyNumberFormat="1" applyFont="1" applyFill="1" applyBorder="1"/>
    <xf numFmtId="3" fontId="11" fillId="0" borderId="58" xfId="0" applyNumberFormat="1" applyFont="1" applyFill="1" applyBorder="1"/>
    <xf numFmtId="3" fontId="11" fillId="0" borderId="64" xfId="0" applyNumberFormat="1" applyFont="1" applyFill="1" applyBorder="1"/>
    <xf numFmtId="3" fontId="3" fillId="0" borderId="19" xfId="0" applyNumberFormat="1" applyFont="1" applyFill="1" applyBorder="1" applyAlignment="1">
      <alignment horizontal="center"/>
    </xf>
    <xf numFmtId="3" fontId="2" fillId="0" borderId="10" xfId="1" applyNumberFormat="1" applyFont="1" applyFill="1" applyBorder="1"/>
    <xf numFmtId="3" fontId="3" fillId="0" borderId="10" xfId="0" applyNumberFormat="1" applyFont="1" applyFill="1" applyBorder="1"/>
    <xf numFmtId="3" fontId="3" fillId="0" borderId="10" xfId="1" applyNumberFormat="1" applyFont="1" applyFill="1" applyBorder="1"/>
    <xf numFmtId="3" fontId="3" fillId="0" borderId="47" xfId="1" applyNumberFormat="1" applyFont="1" applyFill="1" applyBorder="1"/>
    <xf numFmtId="3" fontId="4" fillId="0" borderId="48" xfId="0" applyNumberFormat="1" applyFont="1" applyFill="1" applyBorder="1"/>
    <xf numFmtId="3" fontId="4" fillId="0" borderId="50" xfId="0" applyNumberFormat="1" applyFont="1" applyFill="1" applyBorder="1"/>
    <xf numFmtId="3" fontId="3" fillId="0" borderId="40" xfId="0" applyNumberFormat="1" applyFont="1" applyFill="1" applyBorder="1"/>
    <xf numFmtId="3" fontId="3" fillId="0" borderId="59" xfId="0" applyNumberFormat="1" applyFont="1" applyFill="1" applyBorder="1"/>
    <xf numFmtId="3" fontId="4" fillId="0" borderId="58" xfId="0" applyNumberFormat="1" applyFont="1" applyFill="1" applyBorder="1"/>
    <xf numFmtId="3" fontId="4" fillId="0" borderId="66" xfId="0" applyNumberFormat="1" applyFont="1" applyFill="1" applyBorder="1"/>
    <xf numFmtId="3" fontId="11" fillId="0" borderId="59" xfId="0" applyNumberFormat="1" applyFont="1" applyFill="1" applyBorder="1"/>
    <xf numFmtId="41" fontId="2" fillId="0" borderId="1" xfId="1" applyNumberFormat="1" applyFont="1" applyFill="1" applyBorder="1"/>
    <xf numFmtId="0" fontId="3" fillId="0" borderId="40" xfId="0" applyFont="1" applyBorder="1" applyAlignment="1">
      <alignment horizontal="center"/>
    </xf>
    <xf numFmtId="41" fontId="3" fillId="0" borderId="3" xfId="1" applyNumberFormat="1" applyFont="1" applyFill="1" applyBorder="1"/>
    <xf numFmtId="41" fontId="3" fillId="0" borderId="3" xfId="0" applyNumberFormat="1" applyFont="1" applyBorder="1" applyAlignment="1">
      <alignment horizontal="center"/>
    </xf>
    <xf numFmtId="3" fontId="11" fillId="2" borderId="3" xfId="0" applyNumberFormat="1" applyFont="1" applyFill="1" applyBorder="1"/>
    <xf numFmtId="0" fontId="3" fillId="0" borderId="39" xfId="0" applyFont="1" applyBorder="1" applyAlignment="1">
      <alignment horizontal="center"/>
    </xf>
    <xf numFmtId="41" fontId="3" fillId="0" borderId="10" xfId="1" applyNumberFormat="1" applyFont="1" applyFill="1" applyBorder="1"/>
    <xf numFmtId="41" fontId="3" fillId="0" borderId="10" xfId="0" applyNumberFormat="1" applyFont="1" applyBorder="1" applyAlignment="1">
      <alignment horizontal="center"/>
    </xf>
    <xf numFmtId="3" fontId="11" fillId="2" borderId="10" xfId="0" applyNumberFormat="1" applyFont="1" applyFill="1" applyBorder="1"/>
    <xf numFmtId="0" fontId="8" fillId="0" borderId="39" xfId="0" applyFont="1" applyBorder="1"/>
    <xf numFmtId="0" fontId="9" fillId="0" borderId="10" xfId="0" applyFont="1" applyBorder="1"/>
    <xf numFmtId="3" fontId="11" fillId="0" borderId="14" xfId="0" applyNumberFormat="1" applyFont="1" applyFill="1" applyBorder="1"/>
    <xf numFmtId="41" fontId="3" fillId="0" borderId="4" xfId="1" applyNumberFormat="1" applyFont="1" applyFill="1" applyBorder="1"/>
    <xf numFmtId="0" fontId="9" fillId="0" borderId="4" xfId="0" applyFont="1" applyBorder="1"/>
    <xf numFmtId="41" fontId="3" fillId="0" borderId="23" xfId="1" applyNumberFormat="1" applyFont="1" applyFill="1" applyBorder="1"/>
    <xf numFmtId="0" fontId="3" fillId="0" borderId="5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41" fontId="3" fillId="0" borderId="46" xfId="1" applyNumberFormat="1" applyFont="1" applyFill="1" applyBorder="1"/>
    <xf numFmtId="41" fontId="3" fillId="0" borderId="58" xfId="1" applyNumberFormat="1" applyFont="1" applyFill="1" applyBorder="1"/>
    <xf numFmtId="3" fontId="11" fillId="2" borderId="59" xfId="0" applyNumberFormat="1" applyFont="1" applyFill="1" applyBorder="1"/>
    <xf numFmtId="0" fontId="9" fillId="0" borderId="30" xfId="0" applyFont="1" applyBorder="1"/>
    <xf numFmtId="0" fontId="3" fillId="0" borderId="48" xfId="0" applyFont="1" applyBorder="1" applyAlignment="1">
      <alignment horizontal="center"/>
    </xf>
    <xf numFmtId="41" fontId="3" fillId="0" borderId="45" xfId="1" applyNumberFormat="1" applyFont="1" applyFill="1" applyBorder="1"/>
    <xf numFmtId="0" fontId="9" fillId="0" borderId="29" xfId="0" applyFont="1" applyBorder="1"/>
    <xf numFmtId="41" fontId="3" fillId="0" borderId="48" xfId="1" applyNumberFormat="1" applyFont="1" applyFill="1" applyBorder="1"/>
    <xf numFmtId="3" fontId="11" fillId="0" borderId="47" xfId="0" applyNumberFormat="1" applyFont="1" applyFill="1" applyBorder="1"/>
    <xf numFmtId="3" fontId="11" fillId="2" borderId="47" xfId="0" applyNumberFormat="1" applyFont="1" applyFill="1" applyBorder="1"/>
    <xf numFmtId="0" fontId="9" fillId="0" borderId="48" xfId="0" applyFont="1" applyBorder="1"/>
    <xf numFmtId="0" fontId="9" fillId="0" borderId="45" xfId="0" applyFont="1" applyBorder="1"/>
    <xf numFmtId="0" fontId="9" fillId="0" borderId="21" xfId="0" applyFont="1" applyBorder="1"/>
    <xf numFmtId="0" fontId="9" fillId="0" borderId="57" xfId="0" applyFont="1" applyBorder="1"/>
    <xf numFmtId="0" fontId="9" fillId="0" borderId="68" xfId="0" applyFont="1" applyBorder="1"/>
    <xf numFmtId="3" fontId="4" fillId="0" borderId="57" xfId="0" applyNumberFormat="1" applyFont="1" applyFill="1" applyBorder="1"/>
    <xf numFmtId="3" fontId="4" fillId="0" borderId="65" xfId="0" applyNumberFormat="1" applyFont="1" applyFill="1" applyBorder="1"/>
    <xf numFmtId="3" fontId="11" fillId="0" borderId="69" xfId="0" applyNumberFormat="1" applyFont="1" applyFill="1" applyBorder="1"/>
    <xf numFmtId="3" fontId="11" fillId="0" borderId="57" xfId="0" applyNumberFormat="1" applyFont="1" applyFill="1" applyBorder="1"/>
    <xf numFmtId="3" fontId="11" fillId="2" borderId="65" xfId="0" applyNumberFormat="1" applyFont="1" applyFill="1" applyBorder="1"/>
    <xf numFmtId="0" fontId="5" fillId="2" borderId="10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4" applyNumberFormat="1" applyFont="1" applyFill="1" applyBorder="1" applyAlignment="1">
      <alignment horizontal="left"/>
    </xf>
    <xf numFmtId="3" fontId="5" fillId="2" borderId="1" xfId="4" applyNumberFormat="1" applyFont="1" applyFill="1" applyBorder="1" applyAlignment="1">
      <alignment horizontal="center"/>
    </xf>
    <xf numFmtId="41" fontId="3" fillId="2" borderId="1" xfId="1" applyNumberFormat="1" applyFont="1" applyFill="1" applyBorder="1"/>
    <xf numFmtId="41" fontId="3" fillId="2" borderId="3" xfId="1" applyNumberFormat="1" applyFont="1" applyFill="1" applyBorder="1"/>
    <xf numFmtId="41" fontId="3" fillId="2" borderId="10" xfId="1" applyNumberFormat="1" applyFont="1" applyFill="1" applyBorder="1"/>
    <xf numFmtId="0" fontId="9" fillId="2" borderId="1" xfId="0" applyFont="1" applyFill="1" applyBorder="1"/>
    <xf numFmtId="0" fontId="9" fillId="2" borderId="11" xfId="0" applyFont="1" applyFill="1" applyBorder="1"/>
    <xf numFmtId="0" fontId="9" fillId="2" borderId="10" xfId="0" applyFont="1" applyFill="1" applyBorder="1"/>
    <xf numFmtId="0" fontId="9" fillId="2" borderId="2" xfId="0" applyFont="1" applyFill="1" applyBorder="1"/>
    <xf numFmtId="0" fontId="9" fillId="2" borderId="57" xfId="0" applyFont="1" applyFill="1" applyBorder="1"/>
    <xf numFmtId="0" fontId="8" fillId="2" borderId="0" xfId="0" applyFont="1" applyFill="1"/>
    <xf numFmtId="3" fontId="12" fillId="0" borderId="43" xfId="0" applyNumberFormat="1" applyFont="1" applyBorder="1"/>
    <xf numFmtId="3" fontId="11" fillId="0" borderId="44" xfId="0" applyNumberFormat="1" applyFont="1" applyBorder="1"/>
    <xf numFmtId="3" fontId="12" fillId="0" borderId="70" xfId="0" applyNumberFormat="1" applyFont="1" applyBorder="1"/>
    <xf numFmtId="3" fontId="12" fillId="0" borderId="32" xfId="0" applyNumberFormat="1" applyFont="1" applyBorder="1"/>
    <xf numFmtId="3" fontId="12" fillId="0" borderId="25" xfId="0" applyNumberFormat="1" applyFont="1" applyBorder="1"/>
    <xf numFmtId="3" fontId="3" fillId="0" borderId="35" xfId="0" applyNumberFormat="1" applyFont="1" applyBorder="1" applyAlignment="1">
      <alignment horizontal="center"/>
    </xf>
    <xf numFmtId="0" fontId="12" fillId="0" borderId="58" xfId="0" applyFont="1" applyBorder="1"/>
    <xf numFmtId="0" fontId="12" fillId="0" borderId="3" xfId="0" applyFont="1" applyBorder="1"/>
    <xf numFmtId="3" fontId="11" fillId="0" borderId="35" xfId="0" applyNumberFormat="1" applyFont="1" applyBorder="1"/>
    <xf numFmtId="3" fontId="12" fillId="0" borderId="46" xfId="0" applyNumberFormat="1" applyFont="1" applyBorder="1"/>
    <xf numFmtId="0" fontId="12" fillId="0" borderId="48" xfId="0" applyFont="1" applyBorder="1"/>
    <xf numFmtId="0" fontId="12" fillId="0" borderId="10" xfId="0" applyFont="1" applyBorder="1"/>
    <xf numFmtId="3" fontId="12" fillId="0" borderId="10" xfId="0" applyNumberFormat="1" applyFont="1" applyBorder="1"/>
    <xf numFmtId="3" fontId="12" fillId="0" borderId="13" xfId="0" applyNumberFormat="1" applyFont="1" applyBorder="1"/>
    <xf numFmtId="3" fontId="12" fillId="0" borderId="52" xfId="0" applyNumberFormat="1" applyFont="1" applyBorder="1"/>
    <xf numFmtId="3" fontId="12" fillId="0" borderId="71" xfId="0" applyNumberFormat="1" applyFont="1" applyBorder="1"/>
    <xf numFmtId="3" fontId="12" fillId="0" borderId="41" xfId="0" applyNumberFormat="1" applyFont="1" applyBorder="1"/>
    <xf numFmtId="3" fontId="12" fillId="0" borderId="12" xfId="0" applyNumberFormat="1" applyFont="1" applyBorder="1"/>
    <xf numFmtId="3" fontId="12" fillId="0" borderId="45" xfId="0" applyNumberFormat="1" applyFont="1" applyBorder="1"/>
    <xf numFmtId="3" fontId="4" fillId="0" borderId="20" xfId="0" applyNumberFormat="1" applyFont="1" applyFill="1" applyBorder="1"/>
    <xf numFmtId="3" fontId="4" fillId="0" borderId="56" xfId="0" applyNumberFormat="1" applyFont="1" applyFill="1" applyBorder="1"/>
    <xf numFmtId="3" fontId="11" fillId="0" borderId="56" xfId="0" applyNumberFormat="1" applyFont="1" applyFill="1" applyBorder="1"/>
    <xf numFmtId="3" fontId="11" fillId="2" borderId="67" xfId="0" applyNumberFormat="1" applyFont="1" applyFill="1" applyBorder="1"/>
    <xf numFmtId="0" fontId="12" fillId="0" borderId="56" xfId="0" applyFont="1" applyFill="1" applyBorder="1"/>
    <xf numFmtId="165" fontId="5" fillId="0" borderId="56" xfId="1" applyNumberFormat="1" applyFont="1" applyFill="1" applyBorder="1"/>
    <xf numFmtId="0" fontId="12" fillId="0" borderId="20" xfId="0" applyFont="1" applyFill="1" applyBorder="1"/>
    <xf numFmtId="0" fontId="5" fillId="0" borderId="62" xfId="2" applyNumberFormat="1" applyFont="1" applyFill="1" applyBorder="1" applyAlignment="1">
      <alignment horizontal="left"/>
    </xf>
    <xf numFmtId="1" fontId="5" fillId="0" borderId="4" xfId="2" applyNumberFormat="1" applyFont="1" applyFill="1" applyBorder="1" applyAlignment="1">
      <alignment horizontal="center"/>
    </xf>
    <xf numFmtId="0" fontId="5" fillId="0" borderId="4" xfId="2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0" fontId="5" fillId="0" borderId="4" xfId="0" applyNumberFormat="1" applyFont="1" applyFill="1" applyBorder="1" applyAlignment="1">
      <alignment horizontal="center"/>
    </xf>
    <xf numFmtId="164" fontId="5" fillId="0" borderId="46" xfId="2" applyNumberFormat="1" applyFont="1" applyFill="1" applyBorder="1"/>
    <xf numFmtId="165" fontId="5" fillId="0" borderId="62" xfId="1" applyNumberFormat="1" applyFont="1" applyFill="1" applyBorder="1"/>
    <xf numFmtId="165" fontId="5" fillId="0" borderId="46" xfId="1" applyNumberFormat="1" applyFont="1" applyFill="1" applyBorder="1"/>
    <xf numFmtId="0" fontId="12" fillId="0" borderId="4" xfId="0" applyFont="1" applyFill="1" applyBorder="1"/>
    <xf numFmtId="0" fontId="12" fillId="0" borderId="73" xfId="0" applyFont="1" applyFill="1" applyBorder="1"/>
    <xf numFmtId="0" fontId="12" fillId="0" borderId="45" xfId="0" applyFont="1" applyFill="1" applyBorder="1"/>
    <xf numFmtId="0" fontId="12" fillId="0" borderId="30" xfId="0" applyFont="1" applyFill="1" applyBorder="1"/>
    <xf numFmtId="0" fontId="12" fillId="0" borderId="29" xfId="0" applyFont="1" applyFill="1" applyBorder="1"/>
    <xf numFmtId="3" fontId="3" fillId="0" borderId="60" xfId="0" applyNumberFormat="1" applyFont="1" applyFill="1" applyBorder="1" applyAlignment="1">
      <alignment horizontal="center"/>
    </xf>
    <xf numFmtId="3" fontId="3" fillId="0" borderId="39" xfId="0" applyNumberFormat="1" applyFont="1" applyFill="1" applyBorder="1"/>
    <xf numFmtId="3" fontId="3" fillId="0" borderId="5" xfId="0" applyNumberFormat="1" applyFont="1" applyFill="1" applyBorder="1"/>
    <xf numFmtId="3" fontId="3" fillId="0" borderId="27" xfId="0" applyNumberFormat="1" applyFont="1" applyFill="1" applyBorder="1"/>
    <xf numFmtId="3" fontId="3" fillId="0" borderId="20" xfId="0" applyNumberFormat="1" applyFont="1" applyFill="1" applyBorder="1"/>
    <xf numFmtId="3" fontId="3" fillId="0" borderId="58" xfId="0" applyNumberFormat="1" applyFont="1" applyFill="1" applyBorder="1"/>
    <xf numFmtId="3" fontId="3" fillId="0" borderId="23" xfId="0" applyNumberFormat="1" applyFont="1" applyFill="1" applyBorder="1"/>
    <xf numFmtId="3" fontId="3" fillId="0" borderId="26" xfId="0" applyNumberFormat="1" applyFont="1" applyFill="1" applyBorder="1"/>
    <xf numFmtId="3" fontId="3" fillId="0" borderId="11" xfId="0" applyNumberFormat="1" applyFont="1" applyFill="1" applyBorder="1"/>
    <xf numFmtId="3" fontId="3" fillId="0" borderId="56" xfId="0" applyNumberFormat="1" applyFont="1" applyFill="1" applyBorder="1"/>
    <xf numFmtId="3" fontId="3" fillId="0" borderId="47" xfId="0" applyNumberFormat="1" applyFont="1" applyFill="1" applyBorder="1"/>
    <xf numFmtId="3" fontId="3" fillId="0" borderId="15" xfId="0" applyNumberFormat="1" applyFont="1" applyFill="1" applyBorder="1"/>
    <xf numFmtId="3" fontId="3" fillId="0" borderId="72" xfId="0" applyNumberFormat="1" applyFont="1" applyFill="1" applyBorder="1"/>
    <xf numFmtId="3" fontId="3" fillId="0" borderId="46" xfId="0" applyNumberFormat="1" applyFont="1" applyFill="1" applyBorder="1"/>
    <xf numFmtId="3" fontId="3" fillId="0" borderId="29" xfId="0" applyNumberFormat="1" applyFont="1" applyFill="1" applyBorder="1"/>
    <xf numFmtId="3" fontId="11" fillId="0" borderId="26" xfId="0" applyNumberFormat="1" applyFont="1" applyFill="1" applyBorder="1"/>
    <xf numFmtId="3" fontId="4" fillId="0" borderId="29" xfId="0" applyNumberFormat="1" applyFont="1" applyFill="1" applyBorder="1"/>
    <xf numFmtId="3" fontId="4" fillId="0" borderId="73" xfId="0" applyNumberFormat="1" applyFont="1" applyFill="1" applyBorder="1"/>
    <xf numFmtId="3" fontId="4" fillId="0" borderId="26" xfId="0" applyNumberFormat="1" applyFont="1" applyFill="1" applyBorder="1"/>
    <xf numFmtId="3" fontId="4" fillId="0" borderId="55" xfId="0" applyNumberFormat="1" applyFont="1" applyFill="1" applyBorder="1"/>
    <xf numFmtId="3" fontId="11" fillId="0" borderId="36" xfId="0" applyNumberFormat="1" applyFont="1" applyFill="1" applyBorder="1"/>
    <xf numFmtId="3" fontId="11" fillId="0" borderId="60" xfId="0" applyNumberFormat="1" applyFont="1" applyFill="1" applyBorder="1"/>
    <xf numFmtId="3" fontId="11" fillId="0" borderId="44" xfId="0" applyNumberFormat="1" applyFont="1" applyFill="1" applyBorder="1"/>
    <xf numFmtId="3" fontId="11" fillId="0" borderId="37" xfId="0" applyNumberFormat="1" applyFont="1" applyFill="1" applyBorder="1"/>
    <xf numFmtId="3" fontId="4" fillId="0" borderId="49" xfId="0" applyNumberFormat="1" applyFont="1" applyFill="1" applyBorder="1"/>
    <xf numFmtId="3" fontId="4" fillId="0" borderId="33" xfId="0" applyNumberFormat="1" applyFont="1" applyFill="1" applyBorder="1"/>
    <xf numFmtId="3" fontId="4" fillId="0" borderId="42" xfId="0" applyNumberFormat="1" applyFont="1" applyFill="1" applyBorder="1"/>
    <xf numFmtId="3" fontId="4" fillId="0" borderId="36" xfId="0" applyNumberFormat="1" applyFont="1" applyFill="1" applyBorder="1"/>
    <xf numFmtId="3" fontId="4" fillId="0" borderId="60" xfId="0" applyNumberFormat="1" applyFont="1" applyFill="1" applyBorder="1"/>
    <xf numFmtId="3" fontId="4" fillId="0" borderId="44" xfId="0" applyNumberFormat="1" applyFont="1" applyFill="1" applyBorder="1"/>
    <xf numFmtId="3" fontId="4" fillId="0" borderId="38" xfId="0" applyNumberFormat="1" applyFont="1" applyFill="1" applyBorder="1"/>
    <xf numFmtId="3" fontId="4" fillId="0" borderId="37" xfId="0" applyNumberFormat="1" applyFont="1" applyFill="1" applyBorder="1"/>
    <xf numFmtId="0" fontId="5" fillId="0" borderId="3" xfId="0" applyFont="1" applyFill="1" applyBorder="1"/>
    <xf numFmtId="165" fontId="5" fillId="2" borderId="46" xfId="1" applyNumberFormat="1" applyFont="1" applyFill="1" applyBorder="1"/>
    <xf numFmtId="0" fontId="12" fillId="0" borderId="9" xfId="0" applyFont="1" applyFill="1" applyBorder="1"/>
    <xf numFmtId="0" fontId="12" fillId="0" borderId="57" xfId="0" applyFont="1" applyFill="1" applyBorder="1"/>
    <xf numFmtId="165" fontId="5" fillId="0" borderId="57" xfId="1" applyNumberFormat="1" applyFont="1" applyFill="1" applyBorder="1"/>
    <xf numFmtId="0" fontId="12" fillId="0" borderId="68" xfId="0" applyFont="1" applyFill="1" applyBorder="1"/>
    <xf numFmtId="0" fontId="12" fillId="0" borderId="69" xfId="0" applyFont="1" applyFill="1" applyBorder="1"/>
    <xf numFmtId="3" fontId="11" fillId="2" borderId="51" xfId="0" applyNumberFormat="1" applyFont="1" applyFill="1" applyBorder="1"/>
    <xf numFmtId="3" fontId="4" fillId="0" borderId="69" xfId="0" applyNumberFormat="1" applyFont="1" applyFill="1" applyBorder="1"/>
    <xf numFmtId="3" fontId="12" fillId="0" borderId="35" xfId="0" applyNumberFormat="1" applyFont="1" applyFill="1" applyBorder="1"/>
    <xf numFmtId="165" fontId="5" fillId="0" borderId="2" xfId="0" applyNumberFormat="1" applyFont="1" applyFill="1" applyBorder="1"/>
    <xf numFmtId="3" fontId="5" fillId="0" borderId="2" xfId="1" applyNumberFormat="1" applyFont="1" applyFill="1" applyBorder="1"/>
    <xf numFmtId="165" fontId="5" fillId="0" borderId="30" xfId="1" applyNumberFormat="1" applyFont="1" applyFill="1" applyBorder="1"/>
    <xf numFmtId="3" fontId="7" fillId="0" borderId="25" xfId="0" applyNumberFormat="1" applyFont="1" applyFill="1" applyBorder="1"/>
    <xf numFmtId="3" fontId="7" fillId="0" borderId="43" xfId="0" applyNumberFormat="1" applyFont="1" applyFill="1" applyBorder="1"/>
    <xf numFmtId="165" fontId="3" fillId="0" borderId="6" xfId="1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left"/>
    </xf>
    <xf numFmtId="3" fontId="5" fillId="0" borderId="2" xfId="3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left" wrapText="1"/>
    </xf>
    <xf numFmtId="3" fontId="5" fillId="0" borderId="2" xfId="2" applyNumberFormat="1" applyFont="1" applyFill="1" applyBorder="1" applyAlignment="1"/>
    <xf numFmtId="3" fontId="5" fillId="0" borderId="28" xfId="2" applyNumberFormat="1" applyFont="1" applyFill="1" applyBorder="1" applyAlignment="1">
      <alignment horizontal="left"/>
    </xf>
    <xf numFmtId="3" fontId="7" fillId="0" borderId="6" xfId="0" applyNumberFormat="1" applyFont="1" applyFill="1" applyBorder="1"/>
    <xf numFmtId="3" fontId="7" fillId="0" borderId="2" xfId="0" applyNumberFormat="1" applyFont="1" applyFill="1" applyBorder="1"/>
    <xf numFmtId="3" fontId="7" fillId="0" borderId="30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168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1" fillId="0" borderId="13" xfId="0" applyFont="1" applyBorder="1"/>
    <xf numFmtId="0" fontId="0" fillId="0" borderId="0" xfId="0" applyBorder="1"/>
    <xf numFmtId="0" fontId="11" fillId="0" borderId="54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3" fontId="7" fillId="0" borderId="71" xfId="0" applyNumberFormat="1" applyFont="1" applyFill="1" applyBorder="1"/>
    <xf numFmtId="3" fontId="12" fillId="0" borderId="66" xfId="0" applyNumberFormat="1" applyFont="1" applyFill="1" applyBorder="1"/>
    <xf numFmtId="3" fontId="12" fillId="2" borderId="71" xfId="0" applyNumberFormat="1" applyFont="1" applyFill="1" applyBorder="1"/>
    <xf numFmtId="3" fontId="12" fillId="0" borderId="71" xfId="0" applyNumberFormat="1" applyFont="1" applyFill="1" applyBorder="1"/>
    <xf numFmtId="3" fontId="7" fillId="0" borderId="32" xfId="0" applyNumberFormat="1" applyFont="1" applyFill="1" applyBorder="1"/>
    <xf numFmtId="3" fontId="7" fillId="0" borderId="66" xfId="0" applyNumberFormat="1" applyFont="1" applyFill="1" applyBorder="1"/>
    <xf numFmtId="3" fontId="7" fillId="0" borderId="76" xfId="0" applyNumberFormat="1" applyFont="1" applyFill="1" applyBorder="1"/>
    <xf numFmtId="3" fontId="7" fillId="0" borderId="31" xfId="0" applyNumberFormat="1" applyFont="1" applyFill="1" applyBorder="1"/>
    <xf numFmtId="3" fontId="7" fillId="0" borderId="54" xfId="0" applyNumberFormat="1" applyFont="1" applyFill="1" applyBorder="1"/>
    <xf numFmtId="3" fontId="7" fillId="0" borderId="33" xfId="0" applyNumberFormat="1" applyFont="1" applyFill="1" applyBorder="1"/>
    <xf numFmtId="3" fontId="7" fillId="0" borderId="42" xfId="0" applyNumberFormat="1" applyFont="1" applyFill="1" applyBorder="1"/>
    <xf numFmtId="3" fontId="7" fillId="2" borderId="60" xfId="0" applyNumberFormat="1" applyFont="1" applyFill="1" applyBorder="1"/>
    <xf numFmtId="3" fontId="7" fillId="2" borderId="51" xfId="0" applyNumberFormat="1" applyFont="1" applyFill="1" applyBorder="1"/>
    <xf numFmtId="3" fontId="7" fillId="2" borderId="38" xfId="0" applyNumberFormat="1" applyFont="1" applyFill="1" applyBorder="1"/>
    <xf numFmtId="3" fontId="7" fillId="2" borderId="36" xfId="0" applyNumberFormat="1" applyFont="1" applyFill="1" applyBorder="1"/>
    <xf numFmtId="3" fontId="7" fillId="2" borderId="67" xfId="0" applyNumberFormat="1" applyFont="1" applyFill="1" applyBorder="1"/>
    <xf numFmtId="0" fontId="8" fillId="0" borderId="40" xfId="0" applyFont="1" applyBorder="1"/>
    <xf numFmtId="0" fontId="9" fillId="0" borderId="3" xfId="0" applyFont="1" applyBorder="1"/>
    <xf numFmtId="0" fontId="5" fillId="0" borderId="45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165" fontId="3" fillId="0" borderId="4" xfId="1" applyNumberFormat="1" applyFont="1" applyFill="1" applyBorder="1"/>
    <xf numFmtId="0" fontId="9" fillId="0" borderId="46" xfId="0" applyFont="1" applyBorder="1"/>
    <xf numFmtId="3" fontId="5" fillId="0" borderId="5" xfId="0" applyNumberFormat="1" applyFont="1" applyFill="1" applyBorder="1" applyAlignment="1">
      <alignment horizontal="center"/>
    </xf>
    <xf numFmtId="164" fontId="5" fillId="0" borderId="5" xfId="2" applyNumberFormat="1" applyFont="1" applyFill="1" applyBorder="1"/>
    <xf numFmtId="164" fontId="3" fillId="0" borderId="5" xfId="2" applyNumberFormat="1" applyFont="1" applyFill="1" applyBorder="1"/>
    <xf numFmtId="165" fontId="3" fillId="0" borderId="39" xfId="1" applyNumberFormat="1" applyFont="1" applyFill="1" applyBorder="1"/>
    <xf numFmtId="0" fontId="11" fillId="0" borderId="27" xfId="0" applyFont="1" applyFill="1" applyBorder="1"/>
    <xf numFmtId="0" fontId="11" fillId="0" borderId="39" xfId="0" applyFont="1" applyFill="1" applyBorder="1"/>
    <xf numFmtId="0" fontId="11" fillId="0" borderId="5" xfId="0" applyFont="1" applyFill="1" applyBorder="1"/>
    <xf numFmtId="0" fontId="11" fillId="0" borderId="40" xfId="0" applyFont="1" applyFill="1" applyBorder="1"/>
    <xf numFmtId="164" fontId="3" fillId="0" borderId="40" xfId="2" applyNumberFormat="1" applyFont="1" applyFill="1" applyBorder="1"/>
    <xf numFmtId="164" fontId="3" fillId="0" borderId="39" xfId="2" applyNumberFormat="1" applyFont="1" applyFill="1" applyBorder="1"/>
    <xf numFmtId="165" fontId="3" fillId="0" borderId="27" xfId="1" applyNumberFormat="1" applyFont="1" applyFill="1" applyBorder="1"/>
    <xf numFmtId="3" fontId="7" fillId="4" borderId="25" xfId="0" applyNumberFormat="1" applyFont="1" applyFill="1" applyBorder="1"/>
    <xf numFmtId="1" fontId="12" fillId="4" borderId="23" xfId="0" applyNumberFormat="1" applyFont="1" applyFill="1" applyBorder="1"/>
    <xf numFmtId="3" fontId="12" fillId="4" borderId="23" xfId="0" applyNumberFormat="1" applyFont="1" applyFill="1" applyBorder="1"/>
    <xf numFmtId="3" fontId="7" fillId="4" borderId="45" xfId="0" applyNumberFormat="1" applyFont="1" applyFill="1" applyBorder="1"/>
    <xf numFmtId="3" fontId="7" fillId="4" borderId="30" xfId="0" applyNumberFormat="1" applyFont="1" applyFill="1" applyBorder="1"/>
    <xf numFmtId="1" fontId="12" fillId="4" borderId="4" xfId="0" applyNumberFormat="1" applyFont="1" applyFill="1" applyBorder="1"/>
    <xf numFmtId="3" fontId="12" fillId="4" borderId="4" xfId="0" applyNumberFormat="1" applyFont="1" applyFill="1" applyBorder="1"/>
    <xf numFmtId="3" fontId="11" fillId="4" borderId="4" xfId="0" applyNumberFormat="1" applyFont="1" applyFill="1" applyBorder="1"/>
    <xf numFmtId="3" fontId="11" fillId="4" borderId="46" xfId="0" applyNumberFormat="1" applyFont="1" applyFill="1" applyBorder="1"/>
    <xf numFmtId="3" fontId="4" fillId="4" borderId="45" xfId="0" applyNumberFormat="1" applyFont="1" applyFill="1" applyBorder="1"/>
    <xf numFmtId="3" fontId="4" fillId="4" borderId="4" xfId="0" applyNumberFormat="1" applyFont="1" applyFill="1" applyBorder="1"/>
    <xf numFmtId="3" fontId="4" fillId="4" borderId="29" xfId="0" applyNumberFormat="1" applyFont="1" applyFill="1" applyBorder="1"/>
    <xf numFmtId="3" fontId="4" fillId="4" borderId="73" xfId="0" applyNumberFormat="1" applyFont="1" applyFill="1" applyBorder="1"/>
    <xf numFmtId="3" fontId="4" fillId="4" borderId="46" xfId="0" applyNumberFormat="1" applyFont="1" applyFill="1" applyBorder="1"/>
    <xf numFmtId="3" fontId="7" fillId="4" borderId="44" xfId="0" applyNumberFormat="1" applyFont="1" applyFill="1" applyBorder="1"/>
    <xf numFmtId="3" fontId="7" fillId="4" borderId="38" xfId="0" applyNumberFormat="1" applyFont="1" applyFill="1" applyBorder="1"/>
    <xf numFmtId="1" fontId="12" fillId="4" borderId="36" xfId="0" applyNumberFormat="1" applyFont="1" applyFill="1" applyBorder="1"/>
    <xf numFmtId="3" fontId="12" fillId="4" borderId="36" xfId="0" applyNumberFormat="1" applyFont="1" applyFill="1" applyBorder="1"/>
    <xf numFmtId="3" fontId="4" fillId="4" borderId="36" xfId="0" applyNumberFormat="1" applyFont="1" applyFill="1" applyBorder="1"/>
    <xf numFmtId="3" fontId="5" fillId="2" borderId="44" xfId="0" applyNumberFormat="1" applyFont="1" applyFill="1" applyBorder="1"/>
    <xf numFmtId="3" fontId="5" fillId="2" borderId="38" xfId="0" applyNumberFormat="1" applyFont="1" applyFill="1" applyBorder="1"/>
    <xf numFmtId="1" fontId="5" fillId="2" borderId="36" xfId="0" applyNumberFormat="1" applyFont="1" applyFill="1" applyBorder="1"/>
    <xf numFmtId="3" fontId="5" fillId="2" borderId="36" xfId="0" applyNumberFormat="1" applyFont="1" applyFill="1" applyBorder="1"/>
    <xf numFmtId="3" fontId="12" fillId="2" borderId="36" xfId="0" applyNumberFormat="1" applyFont="1" applyFill="1" applyBorder="1"/>
    <xf numFmtId="3" fontId="7" fillId="4" borderId="41" xfId="0" applyNumberFormat="1" applyFont="1" applyFill="1" applyBorder="1"/>
    <xf numFmtId="3" fontId="12" fillId="4" borderId="58" xfId="0" applyNumberFormat="1" applyFont="1" applyFill="1" applyBorder="1"/>
    <xf numFmtId="3" fontId="12" fillId="4" borderId="41" xfId="0" applyNumberFormat="1" applyFont="1" applyFill="1" applyBorder="1"/>
    <xf numFmtId="3" fontId="12" fillId="4" borderId="55" xfId="0" applyNumberFormat="1" applyFont="1" applyFill="1" applyBorder="1"/>
    <xf numFmtId="3" fontId="12" fillId="4" borderId="25" xfId="0" applyNumberFormat="1" applyFont="1" applyFill="1" applyBorder="1"/>
    <xf numFmtId="3" fontId="12" fillId="4" borderId="21" xfId="0" applyNumberFormat="1" applyFont="1" applyFill="1" applyBorder="1"/>
    <xf numFmtId="3" fontId="12" fillId="4" borderId="48" xfId="0" applyNumberFormat="1" applyFont="1" applyFill="1" applyBorder="1"/>
    <xf numFmtId="3" fontId="12" fillId="4" borderId="26" xfId="0" applyNumberFormat="1" applyFont="1" applyFill="1" applyBorder="1"/>
    <xf numFmtId="3" fontId="7" fillId="4" borderId="13" xfId="0" applyNumberFormat="1" applyFont="1" applyFill="1" applyBorder="1"/>
    <xf numFmtId="1" fontId="12" fillId="4" borderId="33" xfId="0" applyNumberFormat="1" applyFont="1" applyFill="1" applyBorder="1"/>
    <xf numFmtId="3" fontId="12" fillId="4" borderId="33" xfId="0" applyNumberFormat="1" applyFont="1" applyFill="1" applyBorder="1"/>
    <xf numFmtId="3" fontId="12" fillId="4" borderId="64" xfId="0" applyNumberFormat="1" applyFont="1" applyFill="1" applyBorder="1"/>
    <xf numFmtId="3" fontId="12" fillId="4" borderId="13" xfId="0" applyNumberFormat="1" applyFont="1" applyFill="1" applyBorder="1"/>
    <xf numFmtId="3" fontId="7" fillId="4" borderId="43" xfId="0" applyNumberFormat="1" applyFont="1" applyFill="1" applyBorder="1"/>
    <xf numFmtId="3" fontId="12" fillId="4" borderId="0" xfId="0" applyNumberFormat="1" applyFont="1" applyFill="1" applyBorder="1"/>
    <xf numFmtId="3" fontId="12" fillId="4" borderId="43" xfId="0" applyNumberFormat="1" applyFont="1" applyFill="1" applyBorder="1"/>
    <xf numFmtId="3" fontId="12" fillId="4" borderId="9" xfId="0" applyNumberFormat="1" applyFont="1" applyFill="1" applyBorder="1"/>
    <xf numFmtId="3" fontId="12" fillId="4" borderId="10" xfId="0" applyNumberFormat="1" applyFont="1" applyFill="1" applyBorder="1"/>
    <xf numFmtId="3" fontId="12" fillId="4" borderId="1" xfId="0" applyNumberFormat="1" applyFont="1" applyFill="1" applyBorder="1"/>
    <xf numFmtId="3" fontId="12" fillId="4" borderId="11" xfId="0" applyNumberFormat="1" applyFont="1" applyFill="1" applyBorder="1"/>
    <xf numFmtId="3" fontId="7" fillId="4" borderId="34" xfId="0" applyNumberFormat="1" applyFont="1" applyFill="1" applyBorder="1"/>
    <xf numFmtId="1" fontId="12" fillId="4" borderId="14" xfId="0" applyNumberFormat="1" applyFont="1" applyFill="1" applyBorder="1"/>
    <xf numFmtId="3" fontId="12" fillId="4" borderId="14" xfId="0" applyNumberFormat="1" applyFont="1" applyFill="1" applyBorder="1"/>
    <xf numFmtId="3" fontId="12" fillId="4" borderId="59" xfId="0" applyNumberFormat="1" applyFont="1" applyFill="1" applyBorder="1"/>
    <xf numFmtId="3" fontId="12" fillId="4" borderId="34" xfId="0" applyNumberFormat="1" applyFont="1" applyFill="1" applyBorder="1"/>
    <xf numFmtId="3" fontId="12" fillId="4" borderId="28" xfId="0" applyNumberFormat="1" applyFont="1" applyFill="1" applyBorder="1"/>
    <xf numFmtId="3" fontId="12" fillId="4" borderId="65" xfId="0" applyNumberFormat="1" applyFont="1" applyFill="1" applyBorder="1"/>
    <xf numFmtId="3" fontId="12" fillId="4" borderId="72" xfId="0" applyNumberFormat="1" applyFont="1" applyFill="1" applyBorder="1"/>
    <xf numFmtId="3" fontId="12" fillId="4" borderId="47" xfId="0" applyNumberFormat="1" applyFont="1" applyFill="1" applyBorder="1"/>
    <xf numFmtId="3" fontId="12" fillId="4" borderId="15" xfId="0" applyNumberFormat="1" applyFont="1" applyFill="1" applyBorder="1"/>
    <xf numFmtId="3" fontId="7" fillId="4" borderId="12" xfId="0" applyNumberFormat="1" applyFont="1" applyFill="1" applyBorder="1"/>
    <xf numFmtId="1" fontId="12" fillId="4" borderId="1" xfId="0" applyNumberFormat="1" applyFont="1" applyFill="1" applyBorder="1"/>
    <xf numFmtId="3" fontId="12" fillId="4" borderId="3" xfId="0" applyNumberFormat="1" applyFont="1" applyFill="1" applyBorder="1"/>
    <xf numFmtId="3" fontId="11" fillId="4" borderId="12" xfId="0" applyNumberFormat="1" applyFont="1" applyFill="1" applyBorder="1"/>
    <xf numFmtId="3" fontId="11" fillId="4" borderId="3" xfId="0" applyNumberFormat="1" applyFont="1" applyFill="1" applyBorder="1"/>
    <xf numFmtId="3" fontId="11" fillId="4" borderId="2" xfId="0" applyNumberFormat="1" applyFont="1" applyFill="1" applyBorder="1"/>
    <xf numFmtId="3" fontId="11" fillId="4" borderId="1" xfId="0" applyNumberFormat="1" applyFont="1" applyFill="1" applyBorder="1"/>
    <xf numFmtId="3" fontId="11" fillId="4" borderId="57" xfId="0" applyNumberFormat="1" applyFont="1" applyFill="1" applyBorder="1"/>
    <xf numFmtId="3" fontId="11" fillId="4" borderId="56" xfId="0" applyNumberFormat="1" applyFont="1" applyFill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7" fillId="4" borderId="13" xfId="0" applyNumberFormat="1" applyFont="1" applyFill="1" applyBorder="1" applyAlignment="1">
      <alignment wrapText="1"/>
    </xf>
    <xf numFmtId="3" fontId="12" fillId="4" borderId="46" xfId="0" applyNumberFormat="1" applyFont="1" applyFill="1" applyBorder="1"/>
    <xf numFmtId="3" fontId="11" fillId="4" borderId="62" xfId="0" applyNumberFormat="1" applyFont="1" applyFill="1" applyBorder="1"/>
    <xf numFmtId="3" fontId="11" fillId="4" borderId="72" xfId="0" applyNumberFormat="1" applyFont="1" applyFill="1" applyBorder="1"/>
    <xf numFmtId="3" fontId="11" fillId="4" borderId="14" xfId="0" applyNumberFormat="1" applyFont="1" applyFill="1" applyBorder="1"/>
    <xf numFmtId="3" fontId="11" fillId="4" borderId="28" xfId="0" applyNumberFormat="1" applyFont="1" applyFill="1" applyBorder="1"/>
    <xf numFmtId="3" fontId="11" fillId="4" borderId="68" xfId="0" applyNumberFormat="1" applyFont="1" applyFill="1" applyBorder="1"/>
    <xf numFmtId="3" fontId="11" fillId="4" borderId="30" xfId="0" applyNumberFormat="1" applyFont="1" applyFill="1" applyBorder="1"/>
    <xf numFmtId="3" fontId="11" fillId="4" borderId="45" xfId="0" applyNumberFormat="1" applyFont="1" applyFill="1" applyBorder="1"/>
    <xf numFmtId="3" fontId="4" fillId="4" borderId="12" xfId="0" applyNumberFormat="1" applyFont="1" applyFill="1" applyBorder="1"/>
    <xf numFmtId="1" fontId="11" fillId="4" borderId="1" xfId="0" applyNumberFormat="1" applyFont="1" applyFill="1" applyBorder="1"/>
    <xf numFmtId="1" fontId="11" fillId="4" borderId="4" xfId="0" applyNumberFormat="1" applyFont="1" applyFill="1" applyBorder="1"/>
    <xf numFmtId="3" fontId="4" fillId="4" borderId="62" xfId="0" applyNumberFormat="1" applyFont="1" applyFill="1" applyBorder="1"/>
    <xf numFmtId="3" fontId="4" fillId="4" borderId="59" xfId="0" applyNumberFormat="1" applyFont="1" applyFill="1" applyBorder="1"/>
    <xf numFmtId="3" fontId="4" fillId="4" borderId="34" xfId="0" applyNumberFormat="1" applyFont="1" applyFill="1" applyBorder="1"/>
    <xf numFmtId="3" fontId="4" fillId="4" borderId="28" xfId="0" applyNumberFormat="1" applyFont="1" applyFill="1" applyBorder="1"/>
    <xf numFmtId="3" fontId="4" fillId="4" borderId="14" xfId="0" applyNumberFormat="1" applyFont="1" applyFill="1" applyBorder="1"/>
    <xf numFmtId="3" fontId="4" fillId="4" borderId="15" xfId="0" applyNumberFormat="1" applyFont="1" applyFill="1" applyBorder="1"/>
    <xf numFmtId="3" fontId="4" fillId="4" borderId="10" xfId="0" applyNumberFormat="1" applyFont="1" applyFill="1" applyBorder="1"/>
    <xf numFmtId="3" fontId="4" fillId="4" borderId="1" xfId="0" applyNumberFormat="1" applyFont="1" applyFill="1" applyBorder="1"/>
    <xf numFmtId="3" fontId="4" fillId="4" borderId="11" xfId="0" applyNumberFormat="1" applyFont="1" applyFill="1" applyBorder="1"/>
    <xf numFmtId="0" fontId="11" fillId="4" borderId="44" xfId="0" applyFont="1" applyFill="1" applyBorder="1"/>
    <xf numFmtId="0" fontId="11" fillId="4" borderId="36" xfId="0" applyFont="1" applyFill="1" applyBorder="1"/>
    <xf numFmtId="3" fontId="11" fillId="4" borderId="60" xfId="0" applyNumberFormat="1" applyFont="1" applyFill="1" applyBorder="1"/>
    <xf numFmtId="3" fontId="11" fillId="4" borderId="35" xfId="0" applyNumberFormat="1" applyFont="1" applyFill="1" applyBorder="1"/>
    <xf numFmtId="3" fontId="11" fillId="4" borderId="38" xfId="0" applyNumberFormat="1" applyFont="1" applyFill="1" applyBorder="1"/>
    <xf numFmtId="3" fontId="11" fillId="4" borderId="36" xfId="0" applyNumberFormat="1" applyFont="1" applyFill="1" applyBorder="1"/>
    <xf numFmtId="3" fontId="11" fillId="4" borderId="51" xfId="0" applyNumberFormat="1" applyFont="1" applyFill="1" applyBorder="1"/>
    <xf numFmtId="3" fontId="11" fillId="4" borderId="67" xfId="0" applyNumberFormat="1" applyFont="1" applyFill="1" applyBorder="1"/>
    <xf numFmtId="3" fontId="11" fillId="4" borderId="47" xfId="0" applyNumberFormat="1" applyFont="1" applyFill="1" applyBorder="1"/>
    <xf numFmtId="3" fontId="11" fillId="4" borderId="15" xfId="0" applyNumberFormat="1" applyFont="1" applyFill="1" applyBorder="1"/>
    <xf numFmtId="3" fontId="7" fillId="4" borderId="77" xfId="0" applyNumberFormat="1" applyFont="1" applyFill="1" applyBorder="1"/>
    <xf numFmtId="3" fontId="7" fillId="4" borderId="70" xfId="0" applyNumberFormat="1" applyFont="1" applyFill="1" applyBorder="1"/>
    <xf numFmtId="1" fontId="12" fillId="4" borderId="78" xfId="0" applyNumberFormat="1" applyFont="1" applyFill="1" applyBorder="1"/>
    <xf numFmtId="3" fontId="12" fillId="4" borderId="78" xfId="0" applyNumberFormat="1" applyFont="1" applyFill="1" applyBorder="1"/>
    <xf numFmtId="3" fontId="11" fillId="4" borderId="78" xfId="0" applyNumberFormat="1" applyFont="1" applyFill="1" applyBorder="1"/>
    <xf numFmtId="3" fontId="11" fillId="4" borderId="79" xfId="0" applyNumberFormat="1" applyFont="1" applyFill="1" applyBorder="1"/>
    <xf numFmtId="3" fontId="4" fillId="4" borderId="77" xfId="0" applyNumberFormat="1" applyFont="1" applyFill="1" applyBorder="1"/>
    <xf numFmtId="3" fontId="4" fillId="4" borderId="78" xfId="0" applyNumberFormat="1" applyFont="1" applyFill="1" applyBorder="1"/>
    <xf numFmtId="3" fontId="4" fillId="4" borderId="70" xfId="0" applyNumberFormat="1" applyFont="1" applyFill="1" applyBorder="1"/>
    <xf numFmtId="3" fontId="4" fillId="4" borderId="79" xfId="0" applyNumberFormat="1" applyFont="1" applyFill="1" applyBorder="1"/>
    <xf numFmtId="3" fontId="4" fillId="4" borderId="80" xfId="0" applyNumberFormat="1" applyFont="1" applyFill="1" applyBorder="1"/>
    <xf numFmtId="3" fontId="4" fillId="4" borderId="53" xfId="0" applyNumberFormat="1" applyFont="1" applyFill="1" applyBorder="1"/>
    <xf numFmtId="3" fontId="5" fillId="0" borderId="77" xfId="2" applyNumberFormat="1" applyFont="1" applyFill="1" applyBorder="1" applyAlignment="1">
      <alignment horizontal="left"/>
    </xf>
    <xf numFmtId="3" fontId="5" fillId="0" borderId="70" xfId="2" applyNumberFormat="1" applyFont="1" applyFill="1" applyBorder="1" applyAlignment="1">
      <alignment horizontal="left"/>
    </xf>
    <xf numFmtId="1" fontId="5" fillId="0" borderId="78" xfId="2" applyNumberFormat="1" applyFont="1" applyFill="1" applyBorder="1" applyAlignment="1">
      <alignment horizontal="center"/>
    </xf>
    <xf numFmtId="3" fontId="5" fillId="0" borderId="78" xfId="2" applyNumberFormat="1" applyFont="1" applyFill="1" applyBorder="1" applyAlignment="1">
      <alignment horizontal="center"/>
    </xf>
    <xf numFmtId="3" fontId="5" fillId="0" borderId="78" xfId="0" applyNumberFormat="1" applyFont="1" applyFill="1" applyBorder="1" applyAlignment="1">
      <alignment horizontal="left"/>
    </xf>
    <xf numFmtId="3" fontId="5" fillId="0" borderId="78" xfId="0" applyNumberFormat="1" applyFont="1" applyFill="1" applyBorder="1" applyAlignment="1">
      <alignment horizontal="center"/>
    </xf>
    <xf numFmtId="3" fontId="5" fillId="0" borderId="78" xfId="2" applyNumberFormat="1" applyFont="1" applyFill="1" applyBorder="1"/>
    <xf numFmtId="3" fontId="3" fillId="0" borderId="78" xfId="1" applyNumberFormat="1" applyFont="1" applyFill="1" applyBorder="1"/>
    <xf numFmtId="3" fontId="3" fillId="0" borderId="78" xfId="0" applyNumberFormat="1" applyFont="1" applyFill="1" applyBorder="1"/>
    <xf numFmtId="3" fontId="3" fillId="0" borderId="79" xfId="1" applyNumberFormat="1" applyFont="1" applyFill="1" applyBorder="1"/>
    <xf numFmtId="3" fontId="3" fillId="0" borderId="77" xfId="1" applyNumberFormat="1" applyFont="1" applyFill="1" applyBorder="1"/>
    <xf numFmtId="3" fontId="3" fillId="0" borderId="70" xfId="0" applyNumberFormat="1" applyFont="1" applyFill="1" applyBorder="1"/>
    <xf numFmtId="3" fontId="3" fillId="0" borderId="79" xfId="0" applyNumberFormat="1" applyFont="1" applyFill="1" applyBorder="1"/>
    <xf numFmtId="3" fontId="3" fillId="0" borderId="77" xfId="0" applyNumberFormat="1" applyFont="1" applyFill="1" applyBorder="1"/>
    <xf numFmtId="3" fontId="3" fillId="0" borderId="80" xfId="0" applyNumberFormat="1" applyFont="1" applyFill="1" applyBorder="1"/>
    <xf numFmtId="3" fontId="3" fillId="0" borderId="53" xfId="0" applyNumberFormat="1" applyFont="1" applyFill="1" applyBorder="1"/>
    <xf numFmtId="3" fontId="11" fillId="4" borderId="44" xfId="0" applyNumberFormat="1" applyFont="1" applyFill="1" applyBorder="1"/>
    <xf numFmtId="3" fontId="4" fillId="4" borderId="38" xfId="0" applyNumberFormat="1" applyFont="1" applyFill="1" applyBorder="1"/>
    <xf numFmtId="3" fontId="11" fillId="4" borderId="37" xfId="0" applyNumberFormat="1" applyFont="1" applyFill="1" applyBorder="1"/>
    <xf numFmtId="3" fontId="4" fillId="4" borderId="44" xfId="0" applyNumberFormat="1" applyFont="1" applyFill="1" applyBorder="1"/>
    <xf numFmtId="3" fontId="4" fillId="4" borderId="60" xfId="0" applyNumberFormat="1" applyFont="1" applyFill="1" applyBorder="1"/>
    <xf numFmtId="3" fontId="4" fillId="4" borderId="37" xfId="0" applyNumberFormat="1" applyFont="1" applyFill="1" applyBorder="1"/>
    <xf numFmtId="3" fontId="7" fillId="4" borderId="10" xfId="0" applyNumberFormat="1" applyFont="1" applyFill="1" applyBorder="1" applyAlignment="1">
      <alignment wrapText="1"/>
    </xf>
    <xf numFmtId="3" fontId="4" fillId="4" borderId="47" xfId="0" applyNumberFormat="1" applyFont="1" applyFill="1" applyBorder="1"/>
    <xf numFmtId="1" fontId="11" fillId="4" borderId="14" xfId="0" applyNumberFormat="1" applyFont="1" applyFill="1" applyBorder="1"/>
    <xf numFmtId="3" fontId="11" fillId="4" borderId="59" xfId="0" applyNumberFormat="1" applyFont="1" applyFill="1" applyBorder="1"/>
    <xf numFmtId="1" fontId="11" fillId="4" borderId="36" xfId="0" applyNumberFormat="1" applyFont="1" applyFill="1" applyBorder="1"/>
    <xf numFmtId="3" fontId="11" fillId="4" borderId="34" xfId="0" applyNumberFormat="1" applyFont="1" applyFill="1" applyBorder="1"/>
    <xf numFmtId="0" fontId="3" fillId="0" borderId="4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3" fontId="4" fillId="0" borderId="44" xfId="0" applyNumberFormat="1" applyFont="1" applyFill="1" applyBorder="1" applyAlignment="1">
      <alignment horizontal="left" wrapText="1"/>
    </xf>
    <xf numFmtId="3" fontId="4" fillId="0" borderId="36" xfId="0" applyNumberFormat="1" applyFont="1" applyFill="1" applyBorder="1" applyAlignment="1">
      <alignment horizontal="left" wrapText="1"/>
    </xf>
    <xf numFmtId="1" fontId="3" fillId="0" borderId="36" xfId="0" applyNumberFormat="1" applyFont="1" applyFill="1" applyBorder="1" applyAlignment="1">
      <alignment horizontal="center" wrapText="1"/>
    </xf>
    <xf numFmtId="3" fontId="3" fillId="0" borderId="36" xfId="0" applyNumberFormat="1" applyFont="1" applyFill="1" applyBorder="1" applyAlignment="1">
      <alignment horizontal="center" wrapText="1"/>
    </xf>
    <xf numFmtId="3" fontId="4" fillId="0" borderId="36" xfId="0" applyNumberFormat="1" applyFont="1" applyFill="1" applyBorder="1" applyAlignment="1">
      <alignment horizontal="center" wrapText="1"/>
    </xf>
    <xf numFmtId="3" fontId="3" fillId="0" borderId="36" xfId="0" applyNumberFormat="1" applyFont="1" applyFill="1" applyBorder="1" applyAlignment="1">
      <alignment horizontal="center"/>
    </xf>
    <xf numFmtId="3" fontId="4" fillId="0" borderId="36" xfId="2" applyNumberFormat="1" applyFont="1" applyFill="1" applyBorder="1" applyAlignment="1">
      <alignment horizontal="center" wrapText="1"/>
    </xf>
    <xf numFmtId="3" fontId="3" fillId="0" borderId="37" xfId="0" applyNumberFormat="1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81" xfId="0" applyFont="1" applyFill="1" applyBorder="1" applyAlignment="1">
      <alignment horizontal="center"/>
    </xf>
    <xf numFmtId="0" fontId="3" fillId="0" borderId="82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83" xfId="0" applyFont="1" applyFill="1" applyBorder="1" applyAlignment="1">
      <alignment horizontal="center"/>
    </xf>
    <xf numFmtId="0" fontId="3" fillId="0" borderId="84" xfId="0" applyFont="1" applyFill="1" applyBorder="1" applyAlignment="1">
      <alignment horizontal="center"/>
    </xf>
    <xf numFmtId="0" fontId="3" fillId="0" borderId="67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4" fillId="0" borderId="74" xfId="0" applyFont="1" applyFill="1" applyBorder="1" applyAlignment="1">
      <alignment horizontal="left"/>
    </xf>
    <xf numFmtId="1" fontId="3" fillId="0" borderId="63" xfId="0" applyNumberFormat="1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wrapText="1"/>
    </xf>
    <xf numFmtId="0" fontId="3" fillId="0" borderId="63" xfId="0" applyFont="1" applyFill="1" applyBorder="1" applyAlignment="1">
      <alignment horizontal="left"/>
    </xf>
    <xf numFmtId="3" fontId="3" fillId="0" borderId="63" xfId="0" applyNumberFormat="1" applyFont="1" applyFill="1" applyBorder="1" applyAlignment="1">
      <alignment horizontal="center" wrapText="1"/>
    </xf>
    <xf numFmtId="0" fontId="3" fillId="0" borderId="63" xfId="0" applyFont="1" applyFill="1" applyBorder="1" applyAlignment="1">
      <alignment horizontal="center" wrapText="1"/>
    </xf>
    <xf numFmtId="14" fontId="3" fillId="0" borderId="63" xfId="0" applyNumberFormat="1" applyFont="1" applyFill="1" applyBorder="1" applyAlignment="1">
      <alignment horizontal="center" wrapText="1"/>
    </xf>
    <xf numFmtId="14" fontId="3" fillId="0" borderId="75" xfId="0" applyNumberFormat="1" applyFont="1" applyFill="1" applyBorder="1" applyAlignment="1">
      <alignment horizontal="center" wrapText="1"/>
    </xf>
    <xf numFmtId="0" fontId="6" fillId="0" borderId="44" xfId="0" applyFont="1" applyBorder="1" applyAlignment="1">
      <alignment horizontal="left"/>
    </xf>
    <xf numFmtId="1" fontId="3" fillId="0" borderId="36" xfId="0" applyNumberFormat="1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3" fontId="3" fillId="0" borderId="36" xfId="0" applyNumberFormat="1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14" fontId="3" fillId="0" borderId="37" xfId="0" applyNumberFormat="1" applyFont="1" applyBorder="1" applyAlignment="1">
      <alignment horizontal="center" wrapText="1"/>
    </xf>
    <xf numFmtId="14" fontId="3" fillId="0" borderId="36" xfId="0" applyNumberFormat="1" applyFont="1" applyBorder="1" applyAlignment="1">
      <alignment horizontal="center" wrapText="1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AA7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Z11" sqref="Z11"/>
    </sheetView>
  </sheetViews>
  <sheetFormatPr defaultRowHeight="15.75" x14ac:dyDescent="0.25"/>
  <cols>
    <col min="1" max="1" width="32" style="40" customWidth="1"/>
    <col min="2" max="2" width="18.7109375" style="40" customWidth="1"/>
    <col min="3" max="3" width="13.28515625" style="104" customWidth="1"/>
    <col min="4" max="4" width="12.7109375" style="40" customWidth="1"/>
    <col min="5" max="5" width="12.140625" style="40" customWidth="1"/>
    <col min="6" max="6" width="21.28515625" style="40" customWidth="1"/>
    <col min="7" max="7" width="12.7109375" style="40" customWidth="1"/>
    <col min="8" max="8" width="22.5703125" style="40" customWidth="1"/>
    <col min="9" max="9" width="22.85546875" style="40" customWidth="1"/>
    <col min="10" max="10" width="12.28515625" style="40" customWidth="1"/>
    <col min="11" max="11" width="11.7109375" style="40" customWidth="1"/>
    <col min="12" max="12" width="12.7109375" style="40" customWidth="1"/>
    <col min="13" max="13" width="14.140625" style="40" customWidth="1"/>
    <col min="14" max="16" width="10.28515625" style="40" bestFit="1" customWidth="1"/>
    <col min="17" max="18" width="10.140625" style="40" bestFit="1" customWidth="1"/>
    <col min="19" max="24" width="10.28515625" style="40" bestFit="1" customWidth="1"/>
    <col min="25" max="25" width="14.140625" style="43" customWidth="1"/>
    <col min="26" max="26" width="10.28515625" style="40" bestFit="1" customWidth="1"/>
    <col min="27" max="27" width="14.140625" style="43" customWidth="1"/>
    <col min="28" max="247" width="9.140625" style="40"/>
    <col min="248" max="248" width="23.140625" style="40" customWidth="1"/>
    <col min="249" max="250" width="9.140625" style="40"/>
    <col min="251" max="251" width="13" style="40" customWidth="1"/>
    <col min="252" max="252" width="29.28515625" style="40" customWidth="1"/>
    <col min="253" max="255" width="9.140625" style="40"/>
    <col min="256" max="256" width="14.7109375" style="40" customWidth="1"/>
    <col min="257" max="257" width="13.42578125" style="40" customWidth="1"/>
    <col min="258" max="258" width="12.7109375" style="40" customWidth="1"/>
    <col min="259" max="259" width="14.140625" style="40" customWidth="1"/>
    <col min="260" max="260" width="9.140625" style="40"/>
    <col min="261" max="262" width="10.140625" style="40" bestFit="1" customWidth="1"/>
    <col min="263" max="264" width="9.28515625" style="40" bestFit="1" customWidth="1"/>
    <col min="265" max="271" width="10.140625" style="40" bestFit="1" customWidth="1"/>
    <col min="272" max="272" width="9.28515625" style="40" bestFit="1" customWidth="1"/>
    <col min="273" max="274" width="10.140625" style="40" bestFit="1" customWidth="1"/>
    <col min="275" max="277" width="9.28515625" style="40" bestFit="1" customWidth="1"/>
    <col min="278" max="280" width="10.140625" style="40" bestFit="1" customWidth="1"/>
    <col min="281" max="281" width="14.140625" style="40" customWidth="1"/>
    <col min="282" max="503" width="9.140625" style="40"/>
    <col min="504" max="504" width="23.140625" style="40" customWidth="1"/>
    <col min="505" max="506" width="9.140625" style="40"/>
    <col min="507" max="507" width="13" style="40" customWidth="1"/>
    <col min="508" max="508" width="29.28515625" style="40" customWidth="1"/>
    <col min="509" max="511" width="9.140625" style="40"/>
    <col min="512" max="512" width="14.7109375" style="40" customWidth="1"/>
    <col min="513" max="513" width="13.42578125" style="40" customWidth="1"/>
    <col min="514" max="514" width="12.7109375" style="40" customWidth="1"/>
    <col min="515" max="515" width="14.140625" style="40" customWidth="1"/>
    <col min="516" max="516" width="9.140625" style="40"/>
    <col min="517" max="518" width="10.140625" style="40" bestFit="1" customWidth="1"/>
    <col min="519" max="520" width="9.28515625" style="40" bestFit="1" customWidth="1"/>
    <col min="521" max="527" width="10.140625" style="40" bestFit="1" customWidth="1"/>
    <col min="528" max="528" width="9.28515625" style="40" bestFit="1" customWidth="1"/>
    <col min="529" max="530" width="10.140625" style="40" bestFit="1" customWidth="1"/>
    <col min="531" max="533" width="9.28515625" style="40" bestFit="1" customWidth="1"/>
    <col min="534" max="536" width="10.140625" style="40" bestFit="1" customWidth="1"/>
    <col min="537" max="537" width="14.140625" style="40" customWidth="1"/>
    <col min="538" max="759" width="9.140625" style="40"/>
    <col min="760" max="760" width="23.140625" style="40" customWidth="1"/>
    <col min="761" max="762" width="9.140625" style="40"/>
    <col min="763" max="763" width="13" style="40" customWidth="1"/>
    <col min="764" max="764" width="29.28515625" style="40" customWidth="1"/>
    <col min="765" max="767" width="9.140625" style="40"/>
    <col min="768" max="768" width="14.7109375" style="40" customWidth="1"/>
    <col min="769" max="769" width="13.42578125" style="40" customWidth="1"/>
    <col min="770" max="770" width="12.7109375" style="40" customWidth="1"/>
    <col min="771" max="771" width="14.140625" style="40" customWidth="1"/>
    <col min="772" max="772" width="9.140625" style="40"/>
    <col min="773" max="774" width="10.140625" style="40" bestFit="1" customWidth="1"/>
    <col min="775" max="776" width="9.28515625" style="40" bestFit="1" customWidth="1"/>
    <col min="777" max="783" width="10.140625" style="40" bestFit="1" customWidth="1"/>
    <col min="784" max="784" width="9.28515625" style="40" bestFit="1" customWidth="1"/>
    <col min="785" max="786" width="10.140625" style="40" bestFit="1" customWidth="1"/>
    <col min="787" max="789" width="9.28515625" style="40" bestFit="1" customWidth="1"/>
    <col min="790" max="792" width="10.140625" style="40" bestFit="1" customWidth="1"/>
    <col min="793" max="793" width="14.140625" style="40" customWidth="1"/>
    <col min="794" max="1015" width="9.140625" style="40"/>
    <col min="1016" max="1016" width="23.140625" style="40" customWidth="1"/>
    <col min="1017" max="1018" width="9.140625" style="40"/>
    <col min="1019" max="1019" width="13" style="40" customWidth="1"/>
    <col min="1020" max="1020" width="29.28515625" style="40" customWidth="1"/>
    <col min="1021" max="1023" width="9.140625" style="40"/>
    <col min="1024" max="1024" width="14.7109375" style="40" customWidth="1"/>
    <col min="1025" max="1025" width="13.42578125" style="40" customWidth="1"/>
    <col min="1026" max="1026" width="12.7109375" style="40" customWidth="1"/>
    <col min="1027" max="1027" width="14.140625" style="40" customWidth="1"/>
    <col min="1028" max="1028" width="9.140625" style="40"/>
    <col min="1029" max="1030" width="10.140625" style="40" bestFit="1" customWidth="1"/>
    <col min="1031" max="1032" width="9.28515625" style="40" bestFit="1" customWidth="1"/>
    <col min="1033" max="1039" width="10.140625" style="40" bestFit="1" customWidth="1"/>
    <col min="1040" max="1040" width="9.28515625" style="40" bestFit="1" customWidth="1"/>
    <col min="1041" max="1042" width="10.140625" style="40" bestFit="1" customWidth="1"/>
    <col min="1043" max="1045" width="9.28515625" style="40" bestFit="1" customWidth="1"/>
    <col min="1046" max="1048" width="10.140625" style="40" bestFit="1" customWidth="1"/>
    <col min="1049" max="1049" width="14.140625" style="40" customWidth="1"/>
    <col min="1050" max="1271" width="9.140625" style="40"/>
    <col min="1272" max="1272" width="23.140625" style="40" customWidth="1"/>
    <col min="1273" max="1274" width="9.140625" style="40"/>
    <col min="1275" max="1275" width="13" style="40" customWidth="1"/>
    <col min="1276" max="1276" width="29.28515625" style="40" customWidth="1"/>
    <col min="1277" max="1279" width="9.140625" style="40"/>
    <col min="1280" max="1280" width="14.7109375" style="40" customWidth="1"/>
    <col min="1281" max="1281" width="13.42578125" style="40" customWidth="1"/>
    <col min="1282" max="1282" width="12.7109375" style="40" customWidth="1"/>
    <col min="1283" max="1283" width="14.140625" style="40" customWidth="1"/>
    <col min="1284" max="1284" width="9.140625" style="40"/>
    <col min="1285" max="1286" width="10.140625" style="40" bestFit="1" customWidth="1"/>
    <col min="1287" max="1288" width="9.28515625" style="40" bestFit="1" customWidth="1"/>
    <col min="1289" max="1295" width="10.140625" style="40" bestFit="1" customWidth="1"/>
    <col min="1296" max="1296" width="9.28515625" style="40" bestFit="1" customWidth="1"/>
    <col min="1297" max="1298" width="10.140625" style="40" bestFit="1" customWidth="1"/>
    <col min="1299" max="1301" width="9.28515625" style="40" bestFit="1" customWidth="1"/>
    <col min="1302" max="1304" width="10.140625" style="40" bestFit="1" customWidth="1"/>
    <col min="1305" max="1305" width="14.140625" style="40" customWidth="1"/>
    <col min="1306" max="1527" width="9.140625" style="40"/>
    <col min="1528" max="1528" width="23.140625" style="40" customWidth="1"/>
    <col min="1529" max="1530" width="9.140625" style="40"/>
    <col min="1531" max="1531" width="13" style="40" customWidth="1"/>
    <col min="1532" max="1532" width="29.28515625" style="40" customWidth="1"/>
    <col min="1533" max="1535" width="9.140625" style="40"/>
    <col min="1536" max="1536" width="14.7109375" style="40" customWidth="1"/>
    <col min="1537" max="1537" width="13.42578125" style="40" customWidth="1"/>
    <col min="1538" max="1538" width="12.7109375" style="40" customWidth="1"/>
    <col min="1539" max="1539" width="14.140625" style="40" customWidth="1"/>
    <col min="1540" max="1540" width="9.140625" style="40"/>
    <col min="1541" max="1542" width="10.140625" style="40" bestFit="1" customWidth="1"/>
    <col min="1543" max="1544" width="9.28515625" style="40" bestFit="1" customWidth="1"/>
    <col min="1545" max="1551" width="10.140625" style="40" bestFit="1" customWidth="1"/>
    <col min="1552" max="1552" width="9.28515625" style="40" bestFit="1" customWidth="1"/>
    <col min="1553" max="1554" width="10.140625" style="40" bestFit="1" customWidth="1"/>
    <col min="1555" max="1557" width="9.28515625" style="40" bestFit="1" customWidth="1"/>
    <col min="1558" max="1560" width="10.140625" style="40" bestFit="1" customWidth="1"/>
    <col min="1561" max="1561" width="14.140625" style="40" customWidth="1"/>
    <col min="1562" max="1783" width="9.140625" style="40"/>
    <col min="1784" max="1784" width="23.140625" style="40" customWidth="1"/>
    <col min="1785" max="1786" width="9.140625" style="40"/>
    <col min="1787" max="1787" width="13" style="40" customWidth="1"/>
    <col min="1788" max="1788" width="29.28515625" style="40" customWidth="1"/>
    <col min="1789" max="1791" width="9.140625" style="40"/>
    <col min="1792" max="1792" width="14.7109375" style="40" customWidth="1"/>
    <col min="1793" max="1793" width="13.42578125" style="40" customWidth="1"/>
    <col min="1794" max="1794" width="12.7109375" style="40" customWidth="1"/>
    <col min="1795" max="1795" width="14.140625" style="40" customWidth="1"/>
    <col min="1796" max="1796" width="9.140625" style="40"/>
    <col min="1797" max="1798" width="10.140625" style="40" bestFit="1" customWidth="1"/>
    <col min="1799" max="1800" width="9.28515625" style="40" bestFit="1" customWidth="1"/>
    <col min="1801" max="1807" width="10.140625" style="40" bestFit="1" customWidth="1"/>
    <col min="1808" max="1808" width="9.28515625" style="40" bestFit="1" customWidth="1"/>
    <col min="1809" max="1810" width="10.140625" style="40" bestFit="1" customWidth="1"/>
    <col min="1811" max="1813" width="9.28515625" style="40" bestFit="1" customWidth="1"/>
    <col min="1814" max="1816" width="10.140625" style="40" bestFit="1" customWidth="1"/>
    <col min="1817" max="1817" width="14.140625" style="40" customWidth="1"/>
    <col min="1818" max="2039" width="9.140625" style="40"/>
    <col min="2040" max="2040" width="23.140625" style="40" customWidth="1"/>
    <col min="2041" max="2042" width="9.140625" style="40"/>
    <col min="2043" max="2043" width="13" style="40" customWidth="1"/>
    <col min="2044" max="2044" width="29.28515625" style="40" customWidth="1"/>
    <col min="2045" max="2047" width="9.140625" style="40"/>
    <col min="2048" max="2048" width="14.7109375" style="40" customWidth="1"/>
    <col min="2049" max="2049" width="13.42578125" style="40" customWidth="1"/>
    <col min="2050" max="2050" width="12.7109375" style="40" customWidth="1"/>
    <col min="2051" max="2051" width="14.140625" style="40" customWidth="1"/>
    <col min="2052" max="2052" width="9.140625" style="40"/>
    <col min="2053" max="2054" width="10.140625" style="40" bestFit="1" customWidth="1"/>
    <col min="2055" max="2056" width="9.28515625" style="40" bestFit="1" customWidth="1"/>
    <col min="2057" max="2063" width="10.140625" style="40" bestFit="1" customWidth="1"/>
    <col min="2064" max="2064" width="9.28515625" style="40" bestFit="1" customWidth="1"/>
    <col min="2065" max="2066" width="10.140625" style="40" bestFit="1" customWidth="1"/>
    <col min="2067" max="2069" width="9.28515625" style="40" bestFit="1" customWidth="1"/>
    <col min="2070" max="2072" width="10.140625" style="40" bestFit="1" customWidth="1"/>
    <col min="2073" max="2073" width="14.140625" style="40" customWidth="1"/>
    <col min="2074" max="2295" width="9.140625" style="40"/>
    <col min="2296" max="2296" width="23.140625" style="40" customWidth="1"/>
    <col min="2297" max="2298" width="9.140625" style="40"/>
    <col min="2299" max="2299" width="13" style="40" customWidth="1"/>
    <col min="2300" max="2300" width="29.28515625" style="40" customWidth="1"/>
    <col min="2301" max="2303" width="9.140625" style="40"/>
    <col min="2304" max="2304" width="14.7109375" style="40" customWidth="1"/>
    <col min="2305" max="2305" width="13.42578125" style="40" customWidth="1"/>
    <col min="2306" max="2306" width="12.7109375" style="40" customWidth="1"/>
    <col min="2307" max="2307" width="14.140625" style="40" customWidth="1"/>
    <col min="2308" max="2308" width="9.140625" style="40"/>
    <col min="2309" max="2310" width="10.140625" style="40" bestFit="1" customWidth="1"/>
    <col min="2311" max="2312" width="9.28515625" style="40" bestFit="1" customWidth="1"/>
    <col min="2313" max="2319" width="10.140625" style="40" bestFit="1" customWidth="1"/>
    <col min="2320" max="2320" width="9.28515625" style="40" bestFit="1" customWidth="1"/>
    <col min="2321" max="2322" width="10.140625" style="40" bestFit="1" customWidth="1"/>
    <col min="2323" max="2325" width="9.28515625" style="40" bestFit="1" customWidth="1"/>
    <col min="2326" max="2328" width="10.140625" style="40" bestFit="1" customWidth="1"/>
    <col min="2329" max="2329" width="14.140625" style="40" customWidth="1"/>
    <col min="2330" max="2551" width="9.140625" style="40"/>
    <col min="2552" max="2552" width="23.140625" style="40" customWidth="1"/>
    <col min="2553" max="2554" width="9.140625" style="40"/>
    <col min="2555" max="2555" width="13" style="40" customWidth="1"/>
    <col min="2556" max="2556" width="29.28515625" style="40" customWidth="1"/>
    <col min="2557" max="2559" width="9.140625" style="40"/>
    <col min="2560" max="2560" width="14.7109375" style="40" customWidth="1"/>
    <col min="2561" max="2561" width="13.42578125" style="40" customWidth="1"/>
    <col min="2562" max="2562" width="12.7109375" style="40" customWidth="1"/>
    <col min="2563" max="2563" width="14.140625" style="40" customWidth="1"/>
    <col min="2564" max="2564" width="9.140625" style="40"/>
    <col min="2565" max="2566" width="10.140625" style="40" bestFit="1" customWidth="1"/>
    <col min="2567" max="2568" width="9.28515625" style="40" bestFit="1" customWidth="1"/>
    <col min="2569" max="2575" width="10.140625" style="40" bestFit="1" customWidth="1"/>
    <col min="2576" max="2576" width="9.28515625" style="40" bestFit="1" customWidth="1"/>
    <col min="2577" max="2578" width="10.140625" style="40" bestFit="1" customWidth="1"/>
    <col min="2579" max="2581" width="9.28515625" style="40" bestFit="1" customWidth="1"/>
    <col min="2582" max="2584" width="10.140625" style="40" bestFit="1" customWidth="1"/>
    <col min="2585" max="2585" width="14.140625" style="40" customWidth="1"/>
    <col min="2586" max="2807" width="9.140625" style="40"/>
    <col min="2808" max="2808" width="23.140625" style="40" customWidth="1"/>
    <col min="2809" max="2810" width="9.140625" style="40"/>
    <col min="2811" max="2811" width="13" style="40" customWidth="1"/>
    <col min="2812" max="2812" width="29.28515625" style="40" customWidth="1"/>
    <col min="2813" max="2815" width="9.140625" style="40"/>
    <col min="2816" max="2816" width="14.7109375" style="40" customWidth="1"/>
    <col min="2817" max="2817" width="13.42578125" style="40" customWidth="1"/>
    <col min="2818" max="2818" width="12.7109375" style="40" customWidth="1"/>
    <col min="2819" max="2819" width="14.140625" style="40" customWidth="1"/>
    <col min="2820" max="2820" width="9.140625" style="40"/>
    <col min="2821" max="2822" width="10.140625" style="40" bestFit="1" customWidth="1"/>
    <col min="2823" max="2824" width="9.28515625" style="40" bestFit="1" customWidth="1"/>
    <col min="2825" max="2831" width="10.140625" style="40" bestFit="1" customWidth="1"/>
    <col min="2832" max="2832" width="9.28515625" style="40" bestFit="1" customWidth="1"/>
    <col min="2833" max="2834" width="10.140625" style="40" bestFit="1" customWidth="1"/>
    <col min="2835" max="2837" width="9.28515625" style="40" bestFit="1" customWidth="1"/>
    <col min="2838" max="2840" width="10.140625" style="40" bestFit="1" customWidth="1"/>
    <col min="2841" max="2841" width="14.140625" style="40" customWidth="1"/>
    <col min="2842" max="3063" width="9.140625" style="40"/>
    <col min="3064" max="3064" width="23.140625" style="40" customWidth="1"/>
    <col min="3065" max="3066" width="9.140625" style="40"/>
    <col min="3067" max="3067" width="13" style="40" customWidth="1"/>
    <col min="3068" max="3068" width="29.28515625" style="40" customWidth="1"/>
    <col min="3069" max="3071" width="9.140625" style="40"/>
    <col min="3072" max="3072" width="14.7109375" style="40" customWidth="1"/>
    <col min="3073" max="3073" width="13.42578125" style="40" customWidth="1"/>
    <col min="3074" max="3074" width="12.7109375" style="40" customWidth="1"/>
    <col min="3075" max="3075" width="14.140625" style="40" customWidth="1"/>
    <col min="3076" max="3076" width="9.140625" style="40"/>
    <col min="3077" max="3078" width="10.140625" style="40" bestFit="1" customWidth="1"/>
    <col min="3079" max="3080" width="9.28515625" style="40" bestFit="1" customWidth="1"/>
    <col min="3081" max="3087" width="10.140625" style="40" bestFit="1" customWidth="1"/>
    <col min="3088" max="3088" width="9.28515625" style="40" bestFit="1" customWidth="1"/>
    <col min="3089" max="3090" width="10.140625" style="40" bestFit="1" customWidth="1"/>
    <col min="3091" max="3093" width="9.28515625" style="40" bestFit="1" customWidth="1"/>
    <col min="3094" max="3096" width="10.140625" style="40" bestFit="1" customWidth="1"/>
    <col min="3097" max="3097" width="14.140625" style="40" customWidth="1"/>
    <col min="3098" max="3319" width="9.140625" style="40"/>
    <col min="3320" max="3320" width="23.140625" style="40" customWidth="1"/>
    <col min="3321" max="3322" width="9.140625" style="40"/>
    <col min="3323" max="3323" width="13" style="40" customWidth="1"/>
    <col min="3324" max="3324" width="29.28515625" style="40" customWidth="1"/>
    <col min="3325" max="3327" width="9.140625" style="40"/>
    <col min="3328" max="3328" width="14.7109375" style="40" customWidth="1"/>
    <col min="3329" max="3329" width="13.42578125" style="40" customWidth="1"/>
    <col min="3330" max="3330" width="12.7109375" style="40" customWidth="1"/>
    <col min="3331" max="3331" width="14.140625" style="40" customWidth="1"/>
    <col min="3332" max="3332" width="9.140625" style="40"/>
    <col min="3333" max="3334" width="10.140625" style="40" bestFit="1" customWidth="1"/>
    <col min="3335" max="3336" width="9.28515625" style="40" bestFit="1" customWidth="1"/>
    <col min="3337" max="3343" width="10.140625" style="40" bestFit="1" customWidth="1"/>
    <col min="3344" max="3344" width="9.28515625" style="40" bestFit="1" customWidth="1"/>
    <col min="3345" max="3346" width="10.140625" style="40" bestFit="1" customWidth="1"/>
    <col min="3347" max="3349" width="9.28515625" style="40" bestFit="1" customWidth="1"/>
    <col min="3350" max="3352" width="10.140625" style="40" bestFit="1" customWidth="1"/>
    <col min="3353" max="3353" width="14.140625" style="40" customWidth="1"/>
    <col min="3354" max="3575" width="9.140625" style="40"/>
    <col min="3576" max="3576" width="23.140625" style="40" customWidth="1"/>
    <col min="3577" max="3578" width="9.140625" style="40"/>
    <col min="3579" max="3579" width="13" style="40" customWidth="1"/>
    <col min="3580" max="3580" width="29.28515625" style="40" customWidth="1"/>
    <col min="3581" max="3583" width="9.140625" style="40"/>
    <col min="3584" max="3584" width="14.7109375" style="40" customWidth="1"/>
    <col min="3585" max="3585" width="13.42578125" style="40" customWidth="1"/>
    <col min="3586" max="3586" width="12.7109375" style="40" customWidth="1"/>
    <col min="3587" max="3587" width="14.140625" style="40" customWidth="1"/>
    <col min="3588" max="3588" width="9.140625" style="40"/>
    <col min="3589" max="3590" width="10.140625" style="40" bestFit="1" customWidth="1"/>
    <col min="3591" max="3592" width="9.28515625" style="40" bestFit="1" customWidth="1"/>
    <col min="3593" max="3599" width="10.140625" style="40" bestFit="1" customWidth="1"/>
    <col min="3600" max="3600" width="9.28515625" style="40" bestFit="1" customWidth="1"/>
    <col min="3601" max="3602" width="10.140625" style="40" bestFit="1" customWidth="1"/>
    <col min="3603" max="3605" width="9.28515625" style="40" bestFit="1" customWidth="1"/>
    <col min="3606" max="3608" width="10.140625" style="40" bestFit="1" customWidth="1"/>
    <col min="3609" max="3609" width="14.140625" style="40" customWidth="1"/>
    <col min="3610" max="3831" width="9.140625" style="40"/>
    <col min="3832" max="3832" width="23.140625" style="40" customWidth="1"/>
    <col min="3833" max="3834" width="9.140625" style="40"/>
    <col min="3835" max="3835" width="13" style="40" customWidth="1"/>
    <col min="3836" max="3836" width="29.28515625" style="40" customWidth="1"/>
    <col min="3837" max="3839" width="9.140625" style="40"/>
    <col min="3840" max="3840" width="14.7109375" style="40" customWidth="1"/>
    <col min="3841" max="3841" width="13.42578125" style="40" customWidth="1"/>
    <col min="3842" max="3842" width="12.7109375" style="40" customWidth="1"/>
    <col min="3843" max="3843" width="14.140625" style="40" customWidth="1"/>
    <col min="3844" max="3844" width="9.140625" style="40"/>
    <col min="3845" max="3846" width="10.140625" style="40" bestFit="1" customWidth="1"/>
    <col min="3847" max="3848" width="9.28515625" style="40" bestFit="1" customWidth="1"/>
    <col min="3849" max="3855" width="10.140625" style="40" bestFit="1" customWidth="1"/>
    <col min="3856" max="3856" width="9.28515625" style="40" bestFit="1" customWidth="1"/>
    <col min="3857" max="3858" width="10.140625" style="40" bestFit="1" customWidth="1"/>
    <col min="3859" max="3861" width="9.28515625" style="40" bestFit="1" customWidth="1"/>
    <col min="3862" max="3864" width="10.140625" style="40" bestFit="1" customWidth="1"/>
    <col min="3865" max="3865" width="14.140625" style="40" customWidth="1"/>
    <col min="3866" max="4087" width="9.140625" style="40"/>
    <col min="4088" max="4088" width="23.140625" style="40" customWidth="1"/>
    <col min="4089" max="4090" width="9.140625" style="40"/>
    <col min="4091" max="4091" width="13" style="40" customWidth="1"/>
    <col min="4092" max="4092" width="29.28515625" style="40" customWidth="1"/>
    <col min="4093" max="4095" width="9.140625" style="40"/>
    <col min="4096" max="4096" width="14.7109375" style="40" customWidth="1"/>
    <col min="4097" max="4097" width="13.42578125" style="40" customWidth="1"/>
    <col min="4098" max="4098" width="12.7109375" style="40" customWidth="1"/>
    <col min="4099" max="4099" width="14.140625" style="40" customWidth="1"/>
    <col min="4100" max="4100" width="9.140625" style="40"/>
    <col min="4101" max="4102" width="10.140625" style="40" bestFit="1" customWidth="1"/>
    <col min="4103" max="4104" width="9.28515625" style="40" bestFit="1" customWidth="1"/>
    <col min="4105" max="4111" width="10.140625" style="40" bestFit="1" customWidth="1"/>
    <col min="4112" max="4112" width="9.28515625" style="40" bestFit="1" customWidth="1"/>
    <col min="4113" max="4114" width="10.140625" style="40" bestFit="1" customWidth="1"/>
    <col min="4115" max="4117" width="9.28515625" style="40" bestFit="1" customWidth="1"/>
    <col min="4118" max="4120" width="10.140625" style="40" bestFit="1" customWidth="1"/>
    <col min="4121" max="4121" width="14.140625" style="40" customWidth="1"/>
    <col min="4122" max="4343" width="9.140625" style="40"/>
    <col min="4344" max="4344" width="23.140625" style="40" customWidth="1"/>
    <col min="4345" max="4346" width="9.140625" style="40"/>
    <col min="4347" max="4347" width="13" style="40" customWidth="1"/>
    <col min="4348" max="4348" width="29.28515625" style="40" customWidth="1"/>
    <col min="4349" max="4351" width="9.140625" style="40"/>
    <col min="4352" max="4352" width="14.7109375" style="40" customWidth="1"/>
    <col min="4353" max="4353" width="13.42578125" style="40" customWidth="1"/>
    <col min="4354" max="4354" width="12.7109375" style="40" customWidth="1"/>
    <col min="4355" max="4355" width="14.140625" style="40" customWidth="1"/>
    <col min="4356" max="4356" width="9.140625" style="40"/>
    <col min="4357" max="4358" width="10.140625" style="40" bestFit="1" customWidth="1"/>
    <col min="4359" max="4360" width="9.28515625" style="40" bestFit="1" customWidth="1"/>
    <col min="4361" max="4367" width="10.140625" style="40" bestFit="1" customWidth="1"/>
    <col min="4368" max="4368" width="9.28515625" style="40" bestFit="1" customWidth="1"/>
    <col min="4369" max="4370" width="10.140625" style="40" bestFit="1" customWidth="1"/>
    <col min="4371" max="4373" width="9.28515625" style="40" bestFit="1" customWidth="1"/>
    <col min="4374" max="4376" width="10.140625" style="40" bestFit="1" customWidth="1"/>
    <col min="4377" max="4377" width="14.140625" style="40" customWidth="1"/>
    <col min="4378" max="4599" width="9.140625" style="40"/>
    <col min="4600" max="4600" width="23.140625" style="40" customWidth="1"/>
    <col min="4601" max="4602" width="9.140625" style="40"/>
    <col min="4603" max="4603" width="13" style="40" customWidth="1"/>
    <col min="4604" max="4604" width="29.28515625" style="40" customWidth="1"/>
    <col min="4605" max="4607" width="9.140625" style="40"/>
    <col min="4608" max="4608" width="14.7109375" style="40" customWidth="1"/>
    <col min="4609" max="4609" width="13.42578125" style="40" customWidth="1"/>
    <col min="4610" max="4610" width="12.7109375" style="40" customWidth="1"/>
    <col min="4611" max="4611" width="14.140625" style="40" customWidth="1"/>
    <col min="4612" max="4612" width="9.140625" style="40"/>
    <col min="4613" max="4614" width="10.140625" style="40" bestFit="1" customWidth="1"/>
    <col min="4615" max="4616" width="9.28515625" style="40" bestFit="1" customWidth="1"/>
    <col min="4617" max="4623" width="10.140625" style="40" bestFit="1" customWidth="1"/>
    <col min="4624" max="4624" width="9.28515625" style="40" bestFit="1" customWidth="1"/>
    <col min="4625" max="4626" width="10.140625" style="40" bestFit="1" customWidth="1"/>
    <col min="4627" max="4629" width="9.28515625" style="40" bestFit="1" customWidth="1"/>
    <col min="4630" max="4632" width="10.140625" style="40" bestFit="1" customWidth="1"/>
    <col min="4633" max="4633" width="14.140625" style="40" customWidth="1"/>
    <col min="4634" max="4855" width="9.140625" style="40"/>
    <col min="4856" max="4856" width="23.140625" style="40" customWidth="1"/>
    <col min="4857" max="4858" width="9.140625" style="40"/>
    <col min="4859" max="4859" width="13" style="40" customWidth="1"/>
    <col min="4860" max="4860" width="29.28515625" style="40" customWidth="1"/>
    <col min="4861" max="4863" width="9.140625" style="40"/>
    <col min="4864" max="4864" width="14.7109375" style="40" customWidth="1"/>
    <col min="4865" max="4865" width="13.42578125" style="40" customWidth="1"/>
    <col min="4866" max="4866" width="12.7109375" style="40" customWidth="1"/>
    <col min="4867" max="4867" width="14.140625" style="40" customWidth="1"/>
    <col min="4868" max="4868" width="9.140625" style="40"/>
    <col min="4869" max="4870" width="10.140625" style="40" bestFit="1" customWidth="1"/>
    <col min="4871" max="4872" width="9.28515625" style="40" bestFit="1" customWidth="1"/>
    <col min="4873" max="4879" width="10.140625" style="40" bestFit="1" customWidth="1"/>
    <col min="4880" max="4880" width="9.28515625" style="40" bestFit="1" customWidth="1"/>
    <col min="4881" max="4882" width="10.140625" style="40" bestFit="1" customWidth="1"/>
    <col min="4883" max="4885" width="9.28515625" style="40" bestFit="1" customWidth="1"/>
    <col min="4886" max="4888" width="10.140625" style="40" bestFit="1" customWidth="1"/>
    <col min="4889" max="4889" width="14.140625" style="40" customWidth="1"/>
    <col min="4890" max="5111" width="9.140625" style="40"/>
    <col min="5112" max="5112" width="23.140625" style="40" customWidth="1"/>
    <col min="5113" max="5114" width="9.140625" style="40"/>
    <col min="5115" max="5115" width="13" style="40" customWidth="1"/>
    <col min="5116" max="5116" width="29.28515625" style="40" customWidth="1"/>
    <col min="5117" max="5119" width="9.140625" style="40"/>
    <col min="5120" max="5120" width="14.7109375" style="40" customWidth="1"/>
    <col min="5121" max="5121" width="13.42578125" style="40" customWidth="1"/>
    <col min="5122" max="5122" width="12.7109375" style="40" customWidth="1"/>
    <col min="5123" max="5123" width="14.140625" style="40" customWidth="1"/>
    <col min="5124" max="5124" width="9.140625" style="40"/>
    <col min="5125" max="5126" width="10.140625" style="40" bestFit="1" customWidth="1"/>
    <col min="5127" max="5128" width="9.28515625" style="40" bestFit="1" customWidth="1"/>
    <col min="5129" max="5135" width="10.140625" style="40" bestFit="1" customWidth="1"/>
    <col min="5136" max="5136" width="9.28515625" style="40" bestFit="1" customWidth="1"/>
    <col min="5137" max="5138" width="10.140625" style="40" bestFit="1" customWidth="1"/>
    <col min="5139" max="5141" width="9.28515625" style="40" bestFit="1" customWidth="1"/>
    <col min="5142" max="5144" width="10.140625" style="40" bestFit="1" customWidth="1"/>
    <col min="5145" max="5145" width="14.140625" style="40" customWidth="1"/>
    <col min="5146" max="5367" width="9.140625" style="40"/>
    <col min="5368" max="5368" width="23.140625" style="40" customWidth="1"/>
    <col min="5369" max="5370" width="9.140625" style="40"/>
    <col min="5371" max="5371" width="13" style="40" customWidth="1"/>
    <col min="5372" max="5372" width="29.28515625" style="40" customWidth="1"/>
    <col min="5373" max="5375" width="9.140625" style="40"/>
    <col min="5376" max="5376" width="14.7109375" style="40" customWidth="1"/>
    <col min="5377" max="5377" width="13.42578125" style="40" customWidth="1"/>
    <col min="5378" max="5378" width="12.7109375" style="40" customWidth="1"/>
    <col min="5379" max="5379" width="14.140625" style="40" customWidth="1"/>
    <col min="5380" max="5380" width="9.140625" style="40"/>
    <col min="5381" max="5382" width="10.140625" style="40" bestFit="1" customWidth="1"/>
    <col min="5383" max="5384" width="9.28515625" style="40" bestFit="1" customWidth="1"/>
    <col min="5385" max="5391" width="10.140625" style="40" bestFit="1" customWidth="1"/>
    <col min="5392" max="5392" width="9.28515625" style="40" bestFit="1" customWidth="1"/>
    <col min="5393" max="5394" width="10.140625" style="40" bestFit="1" customWidth="1"/>
    <col min="5395" max="5397" width="9.28515625" style="40" bestFit="1" customWidth="1"/>
    <col min="5398" max="5400" width="10.140625" style="40" bestFit="1" customWidth="1"/>
    <col min="5401" max="5401" width="14.140625" style="40" customWidth="1"/>
    <col min="5402" max="5623" width="9.140625" style="40"/>
    <col min="5624" max="5624" width="23.140625" style="40" customWidth="1"/>
    <col min="5625" max="5626" width="9.140625" style="40"/>
    <col min="5627" max="5627" width="13" style="40" customWidth="1"/>
    <col min="5628" max="5628" width="29.28515625" style="40" customWidth="1"/>
    <col min="5629" max="5631" width="9.140625" style="40"/>
    <col min="5632" max="5632" width="14.7109375" style="40" customWidth="1"/>
    <col min="5633" max="5633" width="13.42578125" style="40" customWidth="1"/>
    <col min="5634" max="5634" width="12.7109375" style="40" customWidth="1"/>
    <col min="5635" max="5635" width="14.140625" style="40" customWidth="1"/>
    <col min="5636" max="5636" width="9.140625" style="40"/>
    <col min="5637" max="5638" width="10.140625" style="40" bestFit="1" customWidth="1"/>
    <col min="5639" max="5640" width="9.28515625" style="40" bestFit="1" customWidth="1"/>
    <col min="5641" max="5647" width="10.140625" style="40" bestFit="1" customWidth="1"/>
    <col min="5648" max="5648" width="9.28515625" style="40" bestFit="1" customWidth="1"/>
    <col min="5649" max="5650" width="10.140625" style="40" bestFit="1" customWidth="1"/>
    <col min="5651" max="5653" width="9.28515625" style="40" bestFit="1" customWidth="1"/>
    <col min="5654" max="5656" width="10.140625" style="40" bestFit="1" customWidth="1"/>
    <col min="5657" max="5657" width="14.140625" style="40" customWidth="1"/>
    <col min="5658" max="5879" width="9.140625" style="40"/>
    <col min="5880" max="5880" width="23.140625" style="40" customWidth="1"/>
    <col min="5881" max="5882" width="9.140625" style="40"/>
    <col min="5883" max="5883" width="13" style="40" customWidth="1"/>
    <col min="5884" max="5884" width="29.28515625" style="40" customWidth="1"/>
    <col min="5885" max="5887" width="9.140625" style="40"/>
    <col min="5888" max="5888" width="14.7109375" style="40" customWidth="1"/>
    <col min="5889" max="5889" width="13.42578125" style="40" customWidth="1"/>
    <col min="5890" max="5890" width="12.7109375" style="40" customWidth="1"/>
    <col min="5891" max="5891" width="14.140625" style="40" customWidth="1"/>
    <col min="5892" max="5892" width="9.140625" style="40"/>
    <col min="5893" max="5894" width="10.140625" style="40" bestFit="1" customWidth="1"/>
    <col min="5895" max="5896" width="9.28515625" style="40" bestFit="1" customWidth="1"/>
    <col min="5897" max="5903" width="10.140625" style="40" bestFit="1" customWidth="1"/>
    <col min="5904" max="5904" width="9.28515625" style="40" bestFit="1" customWidth="1"/>
    <col min="5905" max="5906" width="10.140625" style="40" bestFit="1" customWidth="1"/>
    <col min="5907" max="5909" width="9.28515625" style="40" bestFit="1" customWidth="1"/>
    <col min="5910" max="5912" width="10.140625" style="40" bestFit="1" customWidth="1"/>
    <col min="5913" max="5913" width="14.140625" style="40" customWidth="1"/>
    <col min="5914" max="6135" width="9.140625" style="40"/>
    <col min="6136" max="6136" width="23.140625" style="40" customWidth="1"/>
    <col min="6137" max="6138" width="9.140625" style="40"/>
    <col min="6139" max="6139" width="13" style="40" customWidth="1"/>
    <col min="6140" max="6140" width="29.28515625" style="40" customWidth="1"/>
    <col min="6141" max="6143" width="9.140625" style="40"/>
    <col min="6144" max="6144" width="14.7109375" style="40" customWidth="1"/>
    <col min="6145" max="6145" width="13.42578125" style="40" customWidth="1"/>
    <col min="6146" max="6146" width="12.7109375" style="40" customWidth="1"/>
    <col min="6147" max="6147" width="14.140625" style="40" customWidth="1"/>
    <col min="6148" max="6148" width="9.140625" style="40"/>
    <col min="6149" max="6150" width="10.140625" style="40" bestFit="1" customWidth="1"/>
    <col min="6151" max="6152" width="9.28515625" style="40" bestFit="1" customWidth="1"/>
    <col min="6153" max="6159" width="10.140625" style="40" bestFit="1" customWidth="1"/>
    <col min="6160" max="6160" width="9.28515625" style="40" bestFit="1" customWidth="1"/>
    <col min="6161" max="6162" width="10.140625" style="40" bestFit="1" customWidth="1"/>
    <col min="6163" max="6165" width="9.28515625" style="40" bestFit="1" customWidth="1"/>
    <col min="6166" max="6168" width="10.140625" style="40" bestFit="1" customWidth="1"/>
    <col min="6169" max="6169" width="14.140625" style="40" customWidth="1"/>
    <col min="6170" max="6391" width="9.140625" style="40"/>
    <col min="6392" max="6392" width="23.140625" style="40" customWidth="1"/>
    <col min="6393" max="6394" width="9.140625" style="40"/>
    <col min="6395" max="6395" width="13" style="40" customWidth="1"/>
    <col min="6396" max="6396" width="29.28515625" style="40" customWidth="1"/>
    <col min="6397" max="6399" width="9.140625" style="40"/>
    <col min="6400" max="6400" width="14.7109375" style="40" customWidth="1"/>
    <col min="6401" max="6401" width="13.42578125" style="40" customWidth="1"/>
    <col min="6402" max="6402" width="12.7109375" style="40" customWidth="1"/>
    <col min="6403" max="6403" width="14.140625" style="40" customWidth="1"/>
    <col min="6404" max="6404" width="9.140625" style="40"/>
    <col min="6405" max="6406" width="10.140625" style="40" bestFit="1" customWidth="1"/>
    <col min="6407" max="6408" width="9.28515625" style="40" bestFit="1" customWidth="1"/>
    <col min="6409" max="6415" width="10.140625" style="40" bestFit="1" customWidth="1"/>
    <col min="6416" max="6416" width="9.28515625" style="40" bestFit="1" customWidth="1"/>
    <col min="6417" max="6418" width="10.140625" style="40" bestFit="1" customWidth="1"/>
    <col min="6419" max="6421" width="9.28515625" style="40" bestFit="1" customWidth="1"/>
    <col min="6422" max="6424" width="10.140625" style="40" bestFit="1" customWidth="1"/>
    <col min="6425" max="6425" width="14.140625" style="40" customWidth="1"/>
    <col min="6426" max="6647" width="9.140625" style="40"/>
    <col min="6648" max="6648" width="23.140625" style="40" customWidth="1"/>
    <col min="6649" max="6650" width="9.140625" style="40"/>
    <col min="6651" max="6651" width="13" style="40" customWidth="1"/>
    <col min="6652" max="6652" width="29.28515625" style="40" customWidth="1"/>
    <col min="6653" max="6655" width="9.140625" style="40"/>
    <col min="6656" max="6656" width="14.7109375" style="40" customWidth="1"/>
    <col min="6657" max="6657" width="13.42578125" style="40" customWidth="1"/>
    <col min="6658" max="6658" width="12.7109375" style="40" customWidth="1"/>
    <col min="6659" max="6659" width="14.140625" style="40" customWidth="1"/>
    <col min="6660" max="6660" width="9.140625" style="40"/>
    <col min="6661" max="6662" width="10.140625" style="40" bestFit="1" customWidth="1"/>
    <col min="6663" max="6664" width="9.28515625" style="40" bestFit="1" customWidth="1"/>
    <col min="6665" max="6671" width="10.140625" style="40" bestFit="1" customWidth="1"/>
    <col min="6672" max="6672" width="9.28515625" style="40" bestFit="1" customWidth="1"/>
    <col min="6673" max="6674" width="10.140625" style="40" bestFit="1" customWidth="1"/>
    <col min="6675" max="6677" width="9.28515625" style="40" bestFit="1" customWidth="1"/>
    <col min="6678" max="6680" width="10.140625" style="40" bestFit="1" customWidth="1"/>
    <col min="6681" max="6681" width="14.140625" style="40" customWidth="1"/>
    <col min="6682" max="6903" width="9.140625" style="40"/>
    <col min="6904" max="6904" width="23.140625" style="40" customWidth="1"/>
    <col min="6905" max="6906" width="9.140625" style="40"/>
    <col min="6907" max="6907" width="13" style="40" customWidth="1"/>
    <col min="6908" max="6908" width="29.28515625" style="40" customWidth="1"/>
    <col min="6909" max="6911" width="9.140625" style="40"/>
    <col min="6912" max="6912" width="14.7109375" style="40" customWidth="1"/>
    <col min="6913" max="6913" width="13.42578125" style="40" customWidth="1"/>
    <col min="6914" max="6914" width="12.7109375" style="40" customWidth="1"/>
    <col min="6915" max="6915" width="14.140625" style="40" customWidth="1"/>
    <col min="6916" max="6916" width="9.140625" style="40"/>
    <col min="6917" max="6918" width="10.140625" style="40" bestFit="1" customWidth="1"/>
    <col min="6919" max="6920" width="9.28515625" style="40" bestFit="1" customWidth="1"/>
    <col min="6921" max="6927" width="10.140625" style="40" bestFit="1" customWidth="1"/>
    <col min="6928" max="6928" width="9.28515625" style="40" bestFit="1" customWidth="1"/>
    <col min="6929" max="6930" width="10.140625" style="40" bestFit="1" customWidth="1"/>
    <col min="6931" max="6933" width="9.28515625" style="40" bestFit="1" customWidth="1"/>
    <col min="6934" max="6936" width="10.140625" style="40" bestFit="1" customWidth="1"/>
    <col min="6937" max="6937" width="14.140625" style="40" customWidth="1"/>
    <col min="6938" max="7159" width="9.140625" style="40"/>
    <col min="7160" max="7160" width="23.140625" style="40" customWidth="1"/>
    <col min="7161" max="7162" width="9.140625" style="40"/>
    <col min="7163" max="7163" width="13" style="40" customWidth="1"/>
    <col min="7164" max="7164" width="29.28515625" style="40" customWidth="1"/>
    <col min="7165" max="7167" width="9.140625" style="40"/>
    <col min="7168" max="7168" width="14.7109375" style="40" customWidth="1"/>
    <col min="7169" max="7169" width="13.42578125" style="40" customWidth="1"/>
    <col min="7170" max="7170" width="12.7109375" style="40" customWidth="1"/>
    <col min="7171" max="7171" width="14.140625" style="40" customWidth="1"/>
    <col min="7172" max="7172" width="9.140625" style="40"/>
    <col min="7173" max="7174" width="10.140625" style="40" bestFit="1" customWidth="1"/>
    <col min="7175" max="7176" width="9.28515625" style="40" bestFit="1" customWidth="1"/>
    <col min="7177" max="7183" width="10.140625" style="40" bestFit="1" customWidth="1"/>
    <col min="7184" max="7184" width="9.28515625" style="40" bestFit="1" customWidth="1"/>
    <col min="7185" max="7186" width="10.140625" style="40" bestFit="1" customWidth="1"/>
    <col min="7187" max="7189" width="9.28515625" style="40" bestFit="1" customWidth="1"/>
    <col min="7190" max="7192" width="10.140625" style="40" bestFit="1" customWidth="1"/>
    <col min="7193" max="7193" width="14.140625" style="40" customWidth="1"/>
    <col min="7194" max="7415" width="9.140625" style="40"/>
    <col min="7416" max="7416" width="23.140625" style="40" customWidth="1"/>
    <col min="7417" max="7418" width="9.140625" style="40"/>
    <col min="7419" max="7419" width="13" style="40" customWidth="1"/>
    <col min="7420" max="7420" width="29.28515625" style="40" customWidth="1"/>
    <col min="7421" max="7423" width="9.140625" style="40"/>
    <col min="7424" max="7424" width="14.7109375" style="40" customWidth="1"/>
    <col min="7425" max="7425" width="13.42578125" style="40" customWidth="1"/>
    <col min="7426" max="7426" width="12.7109375" style="40" customWidth="1"/>
    <col min="7427" max="7427" width="14.140625" style="40" customWidth="1"/>
    <col min="7428" max="7428" width="9.140625" style="40"/>
    <col min="7429" max="7430" width="10.140625" style="40" bestFit="1" customWidth="1"/>
    <col min="7431" max="7432" width="9.28515625" style="40" bestFit="1" customWidth="1"/>
    <col min="7433" max="7439" width="10.140625" style="40" bestFit="1" customWidth="1"/>
    <col min="7440" max="7440" width="9.28515625" style="40" bestFit="1" customWidth="1"/>
    <col min="7441" max="7442" width="10.140625" style="40" bestFit="1" customWidth="1"/>
    <col min="7443" max="7445" width="9.28515625" style="40" bestFit="1" customWidth="1"/>
    <col min="7446" max="7448" width="10.140625" style="40" bestFit="1" customWidth="1"/>
    <col min="7449" max="7449" width="14.140625" style="40" customWidth="1"/>
    <col min="7450" max="7671" width="9.140625" style="40"/>
    <col min="7672" max="7672" width="23.140625" style="40" customWidth="1"/>
    <col min="7673" max="7674" width="9.140625" style="40"/>
    <col min="7675" max="7675" width="13" style="40" customWidth="1"/>
    <col min="7676" max="7676" width="29.28515625" style="40" customWidth="1"/>
    <col min="7677" max="7679" width="9.140625" style="40"/>
    <col min="7680" max="7680" width="14.7109375" style="40" customWidth="1"/>
    <col min="7681" max="7681" width="13.42578125" style="40" customWidth="1"/>
    <col min="7682" max="7682" width="12.7109375" style="40" customWidth="1"/>
    <col min="7683" max="7683" width="14.140625" style="40" customWidth="1"/>
    <col min="7684" max="7684" width="9.140625" style="40"/>
    <col min="7685" max="7686" width="10.140625" style="40" bestFit="1" customWidth="1"/>
    <col min="7687" max="7688" width="9.28515625" style="40" bestFit="1" customWidth="1"/>
    <col min="7689" max="7695" width="10.140625" style="40" bestFit="1" customWidth="1"/>
    <col min="7696" max="7696" width="9.28515625" style="40" bestFit="1" customWidth="1"/>
    <col min="7697" max="7698" width="10.140625" style="40" bestFit="1" customWidth="1"/>
    <col min="7699" max="7701" width="9.28515625" style="40" bestFit="1" customWidth="1"/>
    <col min="7702" max="7704" width="10.140625" style="40" bestFit="1" customWidth="1"/>
    <col min="7705" max="7705" width="14.140625" style="40" customWidth="1"/>
    <col min="7706" max="7927" width="9.140625" style="40"/>
    <col min="7928" max="7928" width="23.140625" style="40" customWidth="1"/>
    <col min="7929" max="7930" width="9.140625" style="40"/>
    <col min="7931" max="7931" width="13" style="40" customWidth="1"/>
    <col min="7932" max="7932" width="29.28515625" style="40" customWidth="1"/>
    <col min="7933" max="7935" width="9.140625" style="40"/>
    <col min="7936" max="7936" width="14.7109375" style="40" customWidth="1"/>
    <col min="7937" max="7937" width="13.42578125" style="40" customWidth="1"/>
    <col min="7938" max="7938" width="12.7109375" style="40" customWidth="1"/>
    <col min="7939" max="7939" width="14.140625" style="40" customWidth="1"/>
    <col min="7940" max="7940" width="9.140625" style="40"/>
    <col min="7941" max="7942" width="10.140625" style="40" bestFit="1" customWidth="1"/>
    <col min="7943" max="7944" width="9.28515625" style="40" bestFit="1" customWidth="1"/>
    <col min="7945" max="7951" width="10.140625" style="40" bestFit="1" customWidth="1"/>
    <col min="7952" max="7952" width="9.28515625" style="40" bestFit="1" customWidth="1"/>
    <col min="7953" max="7954" width="10.140625" style="40" bestFit="1" customWidth="1"/>
    <col min="7955" max="7957" width="9.28515625" style="40" bestFit="1" customWidth="1"/>
    <col min="7958" max="7960" width="10.140625" style="40" bestFit="1" customWidth="1"/>
    <col min="7961" max="7961" width="14.140625" style="40" customWidth="1"/>
    <col min="7962" max="8183" width="9.140625" style="40"/>
    <col min="8184" max="8184" width="23.140625" style="40" customWidth="1"/>
    <col min="8185" max="8186" width="9.140625" style="40"/>
    <col min="8187" max="8187" width="13" style="40" customWidth="1"/>
    <col min="8188" max="8188" width="29.28515625" style="40" customWidth="1"/>
    <col min="8189" max="8191" width="9.140625" style="40"/>
    <col min="8192" max="8192" width="14.7109375" style="40" customWidth="1"/>
    <col min="8193" max="8193" width="13.42578125" style="40" customWidth="1"/>
    <col min="8194" max="8194" width="12.7109375" style="40" customWidth="1"/>
    <col min="8195" max="8195" width="14.140625" style="40" customWidth="1"/>
    <col min="8196" max="8196" width="9.140625" style="40"/>
    <col min="8197" max="8198" width="10.140625" style="40" bestFit="1" customWidth="1"/>
    <col min="8199" max="8200" width="9.28515625" style="40" bestFit="1" customWidth="1"/>
    <col min="8201" max="8207" width="10.140625" style="40" bestFit="1" customWidth="1"/>
    <col min="8208" max="8208" width="9.28515625" style="40" bestFit="1" customWidth="1"/>
    <col min="8209" max="8210" width="10.140625" style="40" bestFit="1" customWidth="1"/>
    <col min="8211" max="8213" width="9.28515625" style="40" bestFit="1" customWidth="1"/>
    <col min="8214" max="8216" width="10.140625" style="40" bestFit="1" customWidth="1"/>
    <col min="8217" max="8217" width="14.140625" style="40" customWidth="1"/>
    <col min="8218" max="8439" width="9.140625" style="40"/>
    <col min="8440" max="8440" width="23.140625" style="40" customWidth="1"/>
    <col min="8441" max="8442" width="9.140625" style="40"/>
    <col min="8443" max="8443" width="13" style="40" customWidth="1"/>
    <col min="8444" max="8444" width="29.28515625" style="40" customWidth="1"/>
    <col min="8445" max="8447" width="9.140625" style="40"/>
    <col min="8448" max="8448" width="14.7109375" style="40" customWidth="1"/>
    <col min="8449" max="8449" width="13.42578125" style="40" customWidth="1"/>
    <col min="8450" max="8450" width="12.7109375" style="40" customWidth="1"/>
    <col min="8451" max="8451" width="14.140625" style="40" customWidth="1"/>
    <col min="8452" max="8452" width="9.140625" style="40"/>
    <col min="8453" max="8454" width="10.140625" style="40" bestFit="1" customWidth="1"/>
    <col min="8455" max="8456" width="9.28515625" style="40" bestFit="1" customWidth="1"/>
    <col min="8457" max="8463" width="10.140625" style="40" bestFit="1" customWidth="1"/>
    <col min="8464" max="8464" width="9.28515625" style="40" bestFit="1" customWidth="1"/>
    <col min="8465" max="8466" width="10.140625" style="40" bestFit="1" customWidth="1"/>
    <col min="8467" max="8469" width="9.28515625" style="40" bestFit="1" customWidth="1"/>
    <col min="8470" max="8472" width="10.140625" style="40" bestFit="1" customWidth="1"/>
    <col min="8473" max="8473" width="14.140625" style="40" customWidth="1"/>
    <col min="8474" max="8695" width="9.140625" style="40"/>
    <col min="8696" max="8696" width="23.140625" style="40" customWidth="1"/>
    <col min="8697" max="8698" width="9.140625" style="40"/>
    <col min="8699" max="8699" width="13" style="40" customWidth="1"/>
    <col min="8700" max="8700" width="29.28515625" style="40" customWidth="1"/>
    <col min="8701" max="8703" width="9.140625" style="40"/>
    <col min="8704" max="8704" width="14.7109375" style="40" customWidth="1"/>
    <col min="8705" max="8705" width="13.42578125" style="40" customWidth="1"/>
    <col min="8706" max="8706" width="12.7109375" style="40" customWidth="1"/>
    <col min="8707" max="8707" width="14.140625" style="40" customWidth="1"/>
    <col min="8708" max="8708" width="9.140625" style="40"/>
    <col min="8709" max="8710" width="10.140625" style="40" bestFit="1" customWidth="1"/>
    <col min="8711" max="8712" width="9.28515625" style="40" bestFit="1" customWidth="1"/>
    <col min="8713" max="8719" width="10.140625" style="40" bestFit="1" customWidth="1"/>
    <col min="8720" max="8720" width="9.28515625" style="40" bestFit="1" customWidth="1"/>
    <col min="8721" max="8722" width="10.140625" style="40" bestFit="1" customWidth="1"/>
    <col min="8723" max="8725" width="9.28515625" style="40" bestFit="1" customWidth="1"/>
    <col min="8726" max="8728" width="10.140625" style="40" bestFit="1" customWidth="1"/>
    <col min="8729" max="8729" width="14.140625" style="40" customWidth="1"/>
    <col min="8730" max="8951" width="9.140625" style="40"/>
    <col min="8952" max="8952" width="23.140625" style="40" customWidth="1"/>
    <col min="8953" max="8954" width="9.140625" style="40"/>
    <col min="8955" max="8955" width="13" style="40" customWidth="1"/>
    <col min="8956" max="8956" width="29.28515625" style="40" customWidth="1"/>
    <col min="8957" max="8959" width="9.140625" style="40"/>
    <col min="8960" max="8960" width="14.7109375" style="40" customWidth="1"/>
    <col min="8961" max="8961" width="13.42578125" style="40" customWidth="1"/>
    <col min="8962" max="8962" width="12.7109375" style="40" customWidth="1"/>
    <col min="8963" max="8963" width="14.140625" style="40" customWidth="1"/>
    <col min="8964" max="8964" width="9.140625" style="40"/>
    <col min="8965" max="8966" width="10.140625" style="40" bestFit="1" customWidth="1"/>
    <col min="8967" max="8968" width="9.28515625" style="40" bestFit="1" customWidth="1"/>
    <col min="8969" max="8975" width="10.140625" style="40" bestFit="1" customWidth="1"/>
    <col min="8976" max="8976" width="9.28515625" style="40" bestFit="1" customWidth="1"/>
    <col min="8977" max="8978" width="10.140625" style="40" bestFit="1" customWidth="1"/>
    <col min="8979" max="8981" width="9.28515625" style="40" bestFit="1" customWidth="1"/>
    <col min="8982" max="8984" width="10.140625" style="40" bestFit="1" customWidth="1"/>
    <col min="8985" max="8985" width="14.140625" style="40" customWidth="1"/>
    <col min="8986" max="9207" width="9.140625" style="40"/>
    <col min="9208" max="9208" width="23.140625" style="40" customWidth="1"/>
    <col min="9209" max="9210" width="9.140625" style="40"/>
    <col min="9211" max="9211" width="13" style="40" customWidth="1"/>
    <col min="9212" max="9212" width="29.28515625" style="40" customWidth="1"/>
    <col min="9213" max="9215" width="9.140625" style="40"/>
    <col min="9216" max="9216" width="14.7109375" style="40" customWidth="1"/>
    <col min="9217" max="9217" width="13.42578125" style="40" customWidth="1"/>
    <col min="9218" max="9218" width="12.7109375" style="40" customWidth="1"/>
    <col min="9219" max="9219" width="14.140625" style="40" customWidth="1"/>
    <col min="9220" max="9220" width="9.140625" style="40"/>
    <col min="9221" max="9222" width="10.140625" style="40" bestFit="1" customWidth="1"/>
    <col min="9223" max="9224" width="9.28515625" style="40" bestFit="1" customWidth="1"/>
    <col min="9225" max="9231" width="10.140625" style="40" bestFit="1" customWidth="1"/>
    <col min="9232" max="9232" width="9.28515625" style="40" bestFit="1" customWidth="1"/>
    <col min="9233" max="9234" width="10.140625" style="40" bestFit="1" customWidth="1"/>
    <col min="9235" max="9237" width="9.28515625" style="40" bestFit="1" customWidth="1"/>
    <col min="9238" max="9240" width="10.140625" style="40" bestFit="1" customWidth="1"/>
    <col min="9241" max="9241" width="14.140625" style="40" customWidth="1"/>
    <col min="9242" max="9463" width="9.140625" style="40"/>
    <col min="9464" max="9464" width="23.140625" style="40" customWidth="1"/>
    <col min="9465" max="9466" width="9.140625" style="40"/>
    <col min="9467" max="9467" width="13" style="40" customWidth="1"/>
    <col min="9468" max="9468" width="29.28515625" style="40" customWidth="1"/>
    <col min="9469" max="9471" width="9.140625" style="40"/>
    <col min="9472" max="9472" width="14.7109375" style="40" customWidth="1"/>
    <col min="9473" max="9473" width="13.42578125" style="40" customWidth="1"/>
    <col min="9474" max="9474" width="12.7109375" style="40" customWidth="1"/>
    <col min="9475" max="9475" width="14.140625" style="40" customWidth="1"/>
    <col min="9476" max="9476" width="9.140625" style="40"/>
    <col min="9477" max="9478" width="10.140625" style="40" bestFit="1" customWidth="1"/>
    <col min="9479" max="9480" width="9.28515625" style="40" bestFit="1" customWidth="1"/>
    <col min="9481" max="9487" width="10.140625" style="40" bestFit="1" customWidth="1"/>
    <col min="9488" max="9488" width="9.28515625" style="40" bestFit="1" customWidth="1"/>
    <col min="9489" max="9490" width="10.140625" style="40" bestFit="1" customWidth="1"/>
    <col min="9491" max="9493" width="9.28515625" style="40" bestFit="1" customWidth="1"/>
    <col min="9494" max="9496" width="10.140625" style="40" bestFit="1" customWidth="1"/>
    <col min="9497" max="9497" width="14.140625" style="40" customWidth="1"/>
    <col min="9498" max="9719" width="9.140625" style="40"/>
    <col min="9720" max="9720" width="23.140625" style="40" customWidth="1"/>
    <col min="9721" max="9722" width="9.140625" style="40"/>
    <col min="9723" max="9723" width="13" style="40" customWidth="1"/>
    <col min="9724" max="9724" width="29.28515625" style="40" customWidth="1"/>
    <col min="9725" max="9727" width="9.140625" style="40"/>
    <col min="9728" max="9728" width="14.7109375" style="40" customWidth="1"/>
    <col min="9729" max="9729" width="13.42578125" style="40" customWidth="1"/>
    <col min="9730" max="9730" width="12.7109375" style="40" customWidth="1"/>
    <col min="9731" max="9731" width="14.140625" style="40" customWidth="1"/>
    <col min="9732" max="9732" width="9.140625" style="40"/>
    <col min="9733" max="9734" width="10.140625" style="40" bestFit="1" customWidth="1"/>
    <col min="9735" max="9736" width="9.28515625" style="40" bestFit="1" customWidth="1"/>
    <col min="9737" max="9743" width="10.140625" style="40" bestFit="1" customWidth="1"/>
    <col min="9744" max="9744" width="9.28515625" style="40" bestFit="1" customWidth="1"/>
    <col min="9745" max="9746" width="10.140625" style="40" bestFit="1" customWidth="1"/>
    <col min="9747" max="9749" width="9.28515625" style="40" bestFit="1" customWidth="1"/>
    <col min="9750" max="9752" width="10.140625" style="40" bestFit="1" customWidth="1"/>
    <col min="9753" max="9753" width="14.140625" style="40" customWidth="1"/>
    <col min="9754" max="9975" width="9.140625" style="40"/>
    <col min="9976" max="9976" width="23.140625" style="40" customWidth="1"/>
    <col min="9977" max="9978" width="9.140625" style="40"/>
    <col min="9979" max="9979" width="13" style="40" customWidth="1"/>
    <col min="9980" max="9980" width="29.28515625" style="40" customWidth="1"/>
    <col min="9981" max="9983" width="9.140625" style="40"/>
    <col min="9984" max="9984" width="14.7109375" style="40" customWidth="1"/>
    <col min="9985" max="9985" width="13.42578125" style="40" customWidth="1"/>
    <col min="9986" max="9986" width="12.7109375" style="40" customWidth="1"/>
    <col min="9987" max="9987" width="14.140625" style="40" customWidth="1"/>
    <col min="9988" max="9988" width="9.140625" style="40"/>
    <col min="9989" max="9990" width="10.140625" style="40" bestFit="1" customWidth="1"/>
    <col min="9991" max="9992" width="9.28515625" style="40" bestFit="1" customWidth="1"/>
    <col min="9993" max="9999" width="10.140625" style="40" bestFit="1" customWidth="1"/>
    <col min="10000" max="10000" width="9.28515625" style="40" bestFit="1" customWidth="1"/>
    <col min="10001" max="10002" width="10.140625" style="40" bestFit="1" customWidth="1"/>
    <col min="10003" max="10005" width="9.28515625" style="40" bestFit="1" customWidth="1"/>
    <col min="10006" max="10008" width="10.140625" style="40" bestFit="1" customWidth="1"/>
    <col min="10009" max="10009" width="14.140625" style="40" customWidth="1"/>
    <col min="10010" max="10231" width="9.140625" style="40"/>
    <col min="10232" max="10232" width="23.140625" style="40" customWidth="1"/>
    <col min="10233" max="10234" width="9.140625" style="40"/>
    <col min="10235" max="10235" width="13" style="40" customWidth="1"/>
    <col min="10236" max="10236" width="29.28515625" style="40" customWidth="1"/>
    <col min="10237" max="10239" width="9.140625" style="40"/>
    <col min="10240" max="10240" width="14.7109375" style="40" customWidth="1"/>
    <col min="10241" max="10241" width="13.42578125" style="40" customWidth="1"/>
    <col min="10242" max="10242" width="12.7109375" style="40" customWidth="1"/>
    <col min="10243" max="10243" width="14.140625" style="40" customWidth="1"/>
    <col min="10244" max="10244" width="9.140625" style="40"/>
    <col min="10245" max="10246" width="10.140625" style="40" bestFit="1" customWidth="1"/>
    <col min="10247" max="10248" width="9.28515625" style="40" bestFit="1" customWidth="1"/>
    <col min="10249" max="10255" width="10.140625" style="40" bestFit="1" customWidth="1"/>
    <col min="10256" max="10256" width="9.28515625" style="40" bestFit="1" customWidth="1"/>
    <col min="10257" max="10258" width="10.140625" style="40" bestFit="1" customWidth="1"/>
    <col min="10259" max="10261" width="9.28515625" style="40" bestFit="1" customWidth="1"/>
    <col min="10262" max="10264" width="10.140625" style="40" bestFit="1" customWidth="1"/>
    <col min="10265" max="10265" width="14.140625" style="40" customWidth="1"/>
    <col min="10266" max="10487" width="9.140625" style="40"/>
    <col min="10488" max="10488" width="23.140625" style="40" customWidth="1"/>
    <col min="10489" max="10490" width="9.140625" style="40"/>
    <col min="10491" max="10491" width="13" style="40" customWidth="1"/>
    <col min="10492" max="10492" width="29.28515625" style="40" customWidth="1"/>
    <col min="10493" max="10495" width="9.140625" style="40"/>
    <col min="10496" max="10496" width="14.7109375" style="40" customWidth="1"/>
    <col min="10497" max="10497" width="13.42578125" style="40" customWidth="1"/>
    <col min="10498" max="10498" width="12.7109375" style="40" customWidth="1"/>
    <col min="10499" max="10499" width="14.140625" style="40" customWidth="1"/>
    <col min="10500" max="10500" width="9.140625" style="40"/>
    <col min="10501" max="10502" width="10.140625" style="40" bestFit="1" customWidth="1"/>
    <col min="10503" max="10504" width="9.28515625" style="40" bestFit="1" customWidth="1"/>
    <col min="10505" max="10511" width="10.140625" style="40" bestFit="1" customWidth="1"/>
    <col min="10512" max="10512" width="9.28515625" style="40" bestFit="1" customWidth="1"/>
    <col min="10513" max="10514" width="10.140625" style="40" bestFit="1" customWidth="1"/>
    <col min="10515" max="10517" width="9.28515625" style="40" bestFit="1" customWidth="1"/>
    <col min="10518" max="10520" width="10.140625" style="40" bestFit="1" customWidth="1"/>
    <col min="10521" max="10521" width="14.140625" style="40" customWidth="1"/>
    <col min="10522" max="10743" width="9.140625" style="40"/>
    <col min="10744" max="10744" width="23.140625" style="40" customWidth="1"/>
    <col min="10745" max="10746" width="9.140625" style="40"/>
    <col min="10747" max="10747" width="13" style="40" customWidth="1"/>
    <col min="10748" max="10748" width="29.28515625" style="40" customWidth="1"/>
    <col min="10749" max="10751" width="9.140625" style="40"/>
    <col min="10752" max="10752" width="14.7109375" style="40" customWidth="1"/>
    <col min="10753" max="10753" width="13.42578125" style="40" customWidth="1"/>
    <col min="10754" max="10754" width="12.7109375" style="40" customWidth="1"/>
    <col min="10755" max="10755" width="14.140625" style="40" customWidth="1"/>
    <col min="10756" max="10756" width="9.140625" style="40"/>
    <col min="10757" max="10758" width="10.140625" style="40" bestFit="1" customWidth="1"/>
    <col min="10759" max="10760" width="9.28515625" style="40" bestFit="1" customWidth="1"/>
    <col min="10761" max="10767" width="10.140625" style="40" bestFit="1" customWidth="1"/>
    <col min="10768" max="10768" width="9.28515625" style="40" bestFit="1" customWidth="1"/>
    <col min="10769" max="10770" width="10.140625" style="40" bestFit="1" customWidth="1"/>
    <col min="10771" max="10773" width="9.28515625" style="40" bestFit="1" customWidth="1"/>
    <col min="10774" max="10776" width="10.140625" style="40" bestFit="1" customWidth="1"/>
    <col min="10777" max="10777" width="14.140625" style="40" customWidth="1"/>
    <col min="10778" max="10999" width="9.140625" style="40"/>
    <col min="11000" max="11000" width="23.140625" style="40" customWidth="1"/>
    <col min="11001" max="11002" width="9.140625" style="40"/>
    <col min="11003" max="11003" width="13" style="40" customWidth="1"/>
    <col min="11004" max="11004" width="29.28515625" style="40" customWidth="1"/>
    <col min="11005" max="11007" width="9.140625" style="40"/>
    <col min="11008" max="11008" width="14.7109375" style="40" customWidth="1"/>
    <col min="11009" max="11009" width="13.42578125" style="40" customWidth="1"/>
    <col min="11010" max="11010" width="12.7109375" style="40" customWidth="1"/>
    <col min="11011" max="11011" width="14.140625" style="40" customWidth="1"/>
    <col min="11012" max="11012" width="9.140625" style="40"/>
    <col min="11013" max="11014" width="10.140625" style="40" bestFit="1" customWidth="1"/>
    <col min="11015" max="11016" width="9.28515625" style="40" bestFit="1" customWidth="1"/>
    <col min="11017" max="11023" width="10.140625" style="40" bestFit="1" customWidth="1"/>
    <col min="11024" max="11024" width="9.28515625" style="40" bestFit="1" customWidth="1"/>
    <col min="11025" max="11026" width="10.140625" style="40" bestFit="1" customWidth="1"/>
    <col min="11027" max="11029" width="9.28515625" style="40" bestFit="1" customWidth="1"/>
    <col min="11030" max="11032" width="10.140625" style="40" bestFit="1" customWidth="1"/>
    <col min="11033" max="11033" width="14.140625" style="40" customWidth="1"/>
    <col min="11034" max="11255" width="9.140625" style="40"/>
    <col min="11256" max="11256" width="23.140625" style="40" customWidth="1"/>
    <col min="11257" max="11258" width="9.140625" style="40"/>
    <col min="11259" max="11259" width="13" style="40" customWidth="1"/>
    <col min="11260" max="11260" width="29.28515625" style="40" customWidth="1"/>
    <col min="11261" max="11263" width="9.140625" style="40"/>
    <col min="11264" max="11264" width="14.7109375" style="40" customWidth="1"/>
    <col min="11265" max="11265" width="13.42578125" style="40" customWidth="1"/>
    <col min="11266" max="11266" width="12.7109375" style="40" customWidth="1"/>
    <col min="11267" max="11267" width="14.140625" style="40" customWidth="1"/>
    <col min="11268" max="11268" width="9.140625" style="40"/>
    <col min="11269" max="11270" width="10.140625" style="40" bestFit="1" customWidth="1"/>
    <col min="11271" max="11272" width="9.28515625" style="40" bestFit="1" customWidth="1"/>
    <col min="11273" max="11279" width="10.140625" style="40" bestFit="1" customWidth="1"/>
    <col min="11280" max="11280" width="9.28515625" style="40" bestFit="1" customWidth="1"/>
    <col min="11281" max="11282" width="10.140625" style="40" bestFit="1" customWidth="1"/>
    <col min="11283" max="11285" width="9.28515625" style="40" bestFit="1" customWidth="1"/>
    <col min="11286" max="11288" width="10.140625" style="40" bestFit="1" customWidth="1"/>
    <col min="11289" max="11289" width="14.140625" style="40" customWidth="1"/>
    <col min="11290" max="11511" width="9.140625" style="40"/>
    <col min="11512" max="11512" width="23.140625" style="40" customWidth="1"/>
    <col min="11513" max="11514" width="9.140625" style="40"/>
    <col min="11515" max="11515" width="13" style="40" customWidth="1"/>
    <col min="11516" max="11516" width="29.28515625" style="40" customWidth="1"/>
    <col min="11517" max="11519" width="9.140625" style="40"/>
    <col min="11520" max="11520" width="14.7109375" style="40" customWidth="1"/>
    <col min="11521" max="11521" width="13.42578125" style="40" customWidth="1"/>
    <col min="11522" max="11522" width="12.7109375" style="40" customWidth="1"/>
    <col min="11523" max="11523" width="14.140625" style="40" customWidth="1"/>
    <col min="11524" max="11524" width="9.140625" style="40"/>
    <col min="11525" max="11526" width="10.140625" style="40" bestFit="1" customWidth="1"/>
    <col min="11527" max="11528" width="9.28515625" style="40" bestFit="1" customWidth="1"/>
    <col min="11529" max="11535" width="10.140625" style="40" bestFit="1" customWidth="1"/>
    <col min="11536" max="11536" width="9.28515625" style="40" bestFit="1" customWidth="1"/>
    <col min="11537" max="11538" width="10.140625" style="40" bestFit="1" customWidth="1"/>
    <col min="11539" max="11541" width="9.28515625" style="40" bestFit="1" customWidth="1"/>
    <col min="11542" max="11544" width="10.140625" style="40" bestFit="1" customWidth="1"/>
    <col min="11545" max="11545" width="14.140625" style="40" customWidth="1"/>
    <col min="11546" max="11767" width="9.140625" style="40"/>
    <col min="11768" max="11768" width="23.140625" style="40" customWidth="1"/>
    <col min="11769" max="11770" width="9.140625" style="40"/>
    <col min="11771" max="11771" width="13" style="40" customWidth="1"/>
    <col min="11772" max="11772" width="29.28515625" style="40" customWidth="1"/>
    <col min="11773" max="11775" width="9.140625" style="40"/>
    <col min="11776" max="11776" width="14.7109375" style="40" customWidth="1"/>
    <col min="11777" max="11777" width="13.42578125" style="40" customWidth="1"/>
    <col min="11778" max="11778" width="12.7109375" style="40" customWidth="1"/>
    <col min="11779" max="11779" width="14.140625" style="40" customWidth="1"/>
    <col min="11780" max="11780" width="9.140625" style="40"/>
    <col min="11781" max="11782" width="10.140625" style="40" bestFit="1" customWidth="1"/>
    <col min="11783" max="11784" width="9.28515625" style="40" bestFit="1" customWidth="1"/>
    <col min="11785" max="11791" width="10.140625" style="40" bestFit="1" customWidth="1"/>
    <col min="11792" max="11792" width="9.28515625" style="40" bestFit="1" customWidth="1"/>
    <col min="11793" max="11794" width="10.140625" style="40" bestFit="1" customWidth="1"/>
    <col min="11795" max="11797" width="9.28515625" style="40" bestFit="1" customWidth="1"/>
    <col min="11798" max="11800" width="10.140625" style="40" bestFit="1" customWidth="1"/>
    <col min="11801" max="11801" width="14.140625" style="40" customWidth="1"/>
    <col min="11802" max="12023" width="9.140625" style="40"/>
    <col min="12024" max="12024" width="23.140625" style="40" customWidth="1"/>
    <col min="12025" max="12026" width="9.140625" style="40"/>
    <col min="12027" max="12027" width="13" style="40" customWidth="1"/>
    <col min="12028" max="12028" width="29.28515625" style="40" customWidth="1"/>
    <col min="12029" max="12031" width="9.140625" style="40"/>
    <col min="12032" max="12032" width="14.7109375" style="40" customWidth="1"/>
    <col min="12033" max="12033" width="13.42578125" style="40" customWidth="1"/>
    <col min="12034" max="12034" width="12.7109375" style="40" customWidth="1"/>
    <col min="12035" max="12035" width="14.140625" style="40" customWidth="1"/>
    <col min="12036" max="12036" width="9.140625" style="40"/>
    <col min="12037" max="12038" width="10.140625" style="40" bestFit="1" customWidth="1"/>
    <col min="12039" max="12040" width="9.28515625" style="40" bestFit="1" customWidth="1"/>
    <col min="12041" max="12047" width="10.140625" style="40" bestFit="1" customWidth="1"/>
    <col min="12048" max="12048" width="9.28515625" style="40" bestFit="1" customWidth="1"/>
    <col min="12049" max="12050" width="10.140625" style="40" bestFit="1" customWidth="1"/>
    <col min="12051" max="12053" width="9.28515625" style="40" bestFit="1" customWidth="1"/>
    <col min="12054" max="12056" width="10.140625" style="40" bestFit="1" customWidth="1"/>
    <col min="12057" max="12057" width="14.140625" style="40" customWidth="1"/>
    <col min="12058" max="12279" width="9.140625" style="40"/>
    <col min="12280" max="12280" width="23.140625" style="40" customWidth="1"/>
    <col min="12281" max="12282" width="9.140625" style="40"/>
    <col min="12283" max="12283" width="13" style="40" customWidth="1"/>
    <col min="12284" max="12284" width="29.28515625" style="40" customWidth="1"/>
    <col min="12285" max="12287" width="9.140625" style="40"/>
    <col min="12288" max="12288" width="14.7109375" style="40" customWidth="1"/>
    <col min="12289" max="12289" width="13.42578125" style="40" customWidth="1"/>
    <col min="12290" max="12290" width="12.7109375" style="40" customWidth="1"/>
    <col min="12291" max="12291" width="14.140625" style="40" customWidth="1"/>
    <col min="12292" max="12292" width="9.140625" style="40"/>
    <col min="12293" max="12294" width="10.140625" style="40" bestFit="1" customWidth="1"/>
    <col min="12295" max="12296" width="9.28515625" style="40" bestFit="1" customWidth="1"/>
    <col min="12297" max="12303" width="10.140625" style="40" bestFit="1" customWidth="1"/>
    <col min="12304" max="12304" width="9.28515625" style="40" bestFit="1" customWidth="1"/>
    <col min="12305" max="12306" width="10.140625" style="40" bestFit="1" customWidth="1"/>
    <col min="12307" max="12309" width="9.28515625" style="40" bestFit="1" customWidth="1"/>
    <col min="12310" max="12312" width="10.140625" style="40" bestFit="1" customWidth="1"/>
    <col min="12313" max="12313" width="14.140625" style="40" customWidth="1"/>
    <col min="12314" max="12535" width="9.140625" style="40"/>
    <col min="12536" max="12536" width="23.140625" style="40" customWidth="1"/>
    <col min="12537" max="12538" width="9.140625" style="40"/>
    <col min="12539" max="12539" width="13" style="40" customWidth="1"/>
    <col min="12540" max="12540" width="29.28515625" style="40" customWidth="1"/>
    <col min="12541" max="12543" width="9.140625" style="40"/>
    <col min="12544" max="12544" width="14.7109375" style="40" customWidth="1"/>
    <col min="12545" max="12545" width="13.42578125" style="40" customWidth="1"/>
    <col min="12546" max="12546" width="12.7109375" style="40" customWidth="1"/>
    <col min="12547" max="12547" width="14.140625" style="40" customWidth="1"/>
    <col min="12548" max="12548" width="9.140625" style="40"/>
    <col min="12549" max="12550" width="10.140625" style="40" bestFit="1" customWidth="1"/>
    <col min="12551" max="12552" width="9.28515625" style="40" bestFit="1" customWidth="1"/>
    <col min="12553" max="12559" width="10.140625" style="40" bestFit="1" customWidth="1"/>
    <col min="12560" max="12560" width="9.28515625" style="40" bestFit="1" customWidth="1"/>
    <col min="12561" max="12562" width="10.140625" style="40" bestFit="1" customWidth="1"/>
    <col min="12563" max="12565" width="9.28515625" style="40" bestFit="1" customWidth="1"/>
    <col min="12566" max="12568" width="10.140625" style="40" bestFit="1" customWidth="1"/>
    <col min="12569" max="12569" width="14.140625" style="40" customWidth="1"/>
    <col min="12570" max="12791" width="9.140625" style="40"/>
    <col min="12792" max="12792" width="23.140625" style="40" customWidth="1"/>
    <col min="12793" max="12794" width="9.140625" style="40"/>
    <col min="12795" max="12795" width="13" style="40" customWidth="1"/>
    <col min="12796" max="12796" width="29.28515625" style="40" customWidth="1"/>
    <col min="12797" max="12799" width="9.140625" style="40"/>
    <col min="12800" max="12800" width="14.7109375" style="40" customWidth="1"/>
    <col min="12801" max="12801" width="13.42578125" style="40" customWidth="1"/>
    <col min="12802" max="12802" width="12.7109375" style="40" customWidth="1"/>
    <col min="12803" max="12803" width="14.140625" style="40" customWidth="1"/>
    <col min="12804" max="12804" width="9.140625" style="40"/>
    <col min="12805" max="12806" width="10.140625" style="40" bestFit="1" customWidth="1"/>
    <col min="12807" max="12808" width="9.28515625" style="40" bestFit="1" customWidth="1"/>
    <col min="12809" max="12815" width="10.140625" style="40" bestFit="1" customWidth="1"/>
    <col min="12816" max="12816" width="9.28515625" style="40" bestFit="1" customWidth="1"/>
    <col min="12817" max="12818" width="10.140625" style="40" bestFit="1" customWidth="1"/>
    <col min="12819" max="12821" width="9.28515625" style="40" bestFit="1" customWidth="1"/>
    <col min="12822" max="12824" width="10.140625" style="40" bestFit="1" customWidth="1"/>
    <col min="12825" max="12825" width="14.140625" style="40" customWidth="1"/>
    <col min="12826" max="13047" width="9.140625" style="40"/>
    <col min="13048" max="13048" width="23.140625" style="40" customWidth="1"/>
    <col min="13049" max="13050" width="9.140625" style="40"/>
    <col min="13051" max="13051" width="13" style="40" customWidth="1"/>
    <col min="13052" max="13052" width="29.28515625" style="40" customWidth="1"/>
    <col min="13053" max="13055" width="9.140625" style="40"/>
    <col min="13056" max="13056" width="14.7109375" style="40" customWidth="1"/>
    <col min="13057" max="13057" width="13.42578125" style="40" customWidth="1"/>
    <col min="13058" max="13058" width="12.7109375" style="40" customWidth="1"/>
    <col min="13059" max="13059" width="14.140625" style="40" customWidth="1"/>
    <col min="13060" max="13060" width="9.140625" style="40"/>
    <col min="13061" max="13062" width="10.140625" style="40" bestFit="1" customWidth="1"/>
    <col min="13063" max="13064" width="9.28515625" style="40" bestFit="1" customWidth="1"/>
    <col min="13065" max="13071" width="10.140625" style="40" bestFit="1" customWidth="1"/>
    <col min="13072" max="13072" width="9.28515625" style="40" bestFit="1" customWidth="1"/>
    <col min="13073" max="13074" width="10.140625" style="40" bestFit="1" customWidth="1"/>
    <col min="13075" max="13077" width="9.28515625" style="40" bestFit="1" customWidth="1"/>
    <col min="13078" max="13080" width="10.140625" style="40" bestFit="1" customWidth="1"/>
    <col min="13081" max="13081" width="14.140625" style="40" customWidth="1"/>
    <col min="13082" max="13303" width="9.140625" style="40"/>
    <col min="13304" max="13304" width="23.140625" style="40" customWidth="1"/>
    <col min="13305" max="13306" width="9.140625" style="40"/>
    <col min="13307" max="13307" width="13" style="40" customWidth="1"/>
    <col min="13308" max="13308" width="29.28515625" style="40" customWidth="1"/>
    <col min="13309" max="13311" width="9.140625" style="40"/>
    <col min="13312" max="13312" width="14.7109375" style="40" customWidth="1"/>
    <col min="13313" max="13313" width="13.42578125" style="40" customWidth="1"/>
    <col min="13314" max="13314" width="12.7109375" style="40" customWidth="1"/>
    <col min="13315" max="13315" width="14.140625" style="40" customWidth="1"/>
    <col min="13316" max="13316" width="9.140625" style="40"/>
    <col min="13317" max="13318" width="10.140625" style="40" bestFit="1" customWidth="1"/>
    <col min="13319" max="13320" width="9.28515625" style="40" bestFit="1" customWidth="1"/>
    <col min="13321" max="13327" width="10.140625" style="40" bestFit="1" customWidth="1"/>
    <col min="13328" max="13328" width="9.28515625" style="40" bestFit="1" customWidth="1"/>
    <col min="13329" max="13330" width="10.140625" style="40" bestFit="1" customWidth="1"/>
    <col min="13331" max="13333" width="9.28515625" style="40" bestFit="1" customWidth="1"/>
    <col min="13334" max="13336" width="10.140625" style="40" bestFit="1" customWidth="1"/>
    <col min="13337" max="13337" width="14.140625" style="40" customWidth="1"/>
    <col min="13338" max="13559" width="9.140625" style="40"/>
    <col min="13560" max="13560" width="23.140625" style="40" customWidth="1"/>
    <col min="13561" max="13562" width="9.140625" style="40"/>
    <col min="13563" max="13563" width="13" style="40" customWidth="1"/>
    <col min="13564" max="13564" width="29.28515625" style="40" customWidth="1"/>
    <col min="13565" max="13567" width="9.140625" style="40"/>
    <col min="13568" max="13568" width="14.7109375" style="40" customWidth="1"/>
    <col min="13569" max="13569" width="13.42578125" style="40" customWidth="1"/>
    <col min="13570" max="13570" width="12.7109375" style="40" customWidth="1"/>
    <col min="13571" max="13571" width="14.140625" style="40" customWidth="1"/>
    <col min="13572" max="13572" width="9.140625" style="40"/>
    <col min="13573" max="13574" width="10.140625" style="40" bestFit="1" customWidth="1"/>
    <col min="13575" max="13576" width="9.28515625" style="40" bestFit="1" customWidth="1"/>
    <col min="13577" max="13583" width="10.140625" style="40" bestFit="1" customWidth="1"/>
    <col min="13584" max="13584" width="9.28515625" style="40" bestFit="1" customWidth="1"/>
    <col min="13585" max="13586" width="10.140625" style="40" bestFit="1" customWidth="1"/>
    <col min="13587" max="13589" width="9.28515625" style="40" bestFit="1" customWidth="1"/>
    <col min="13590" max="13592" width="10.140625" style="40" bestFit="1" customWidth="1"/>
    <col min="13593" max="13593" width="14.140625" style="40" customWidth="1"/>
    <col min="13594" max="13815" width="9.140625" style="40"/>
    <col min="13816" max="13816" width="23.140625" style="40" customWidth="1"/>
    <col min="13817" max="13818" width="9.140625" style="40"/>
    <col min="13819" max="13819" width="13" style="40" customWidth="1"/>
    <col min="13820" max="13820" width="29.28515625" style="40" customWidth="1"/>
    <col min="13821" max="13823" width="9.140625" style="40"/>
    <col min="13824" max="13824" width="14.7109375" style="40" customWidth="1"/>
    <col min="13825" max="13825" width="13.42578125" style="40" customWidth="1"/>
    <col min="13826" max="13826" width="12.7109375" style="40" customWidth="1"/>
    <col min="13827" max="13827" width="14.140625" style="40" customWidth="1"/>
    <col min="13828" max="13828" width="9.140625" style="40"/>
    <col min="13829" max="13830" width="10.140625" style="40" bestFit="1" customWidth="1"/>
    <col min="13831" max="13832" width="9.28515625" style="40" bestFit="1" customWidth="1"/>
    <col min="13833" max="13839" width="10.140625" style="40" bestFit="1" customWidth="1"/>
    <col min="13840" max="13840" width="9.28515625" style="40" bestFit="1" customWidth="1"/>
    <col min="13841" max="13842" width="10.140625" style="40" bestFit="1" customWidth="1"/>
    <col min="13843" max="13845" width="9.28515625" style="40" bestFit="1" customWidth="1"/>
    <col min="13846" max="13848" width="10.140625" style="40" bestFit="1" customWidth="1"/>
    <col min="13849" max="13849" width="14.140625" style="40" customWidth="1"/>
    <col min="13850" max="14071" width="9.140625" style="40"/>
    <col min="14072" max="14072" width="23.140625" style="40" customWidth="1"/>
    <col min="14073" max="14074" width="9.140625" style="40"/>
    <col min="14075" max="14075" width="13" style="40" customWidth="1"/>
    <col min="14076" max="14076" width="29.28515625" style="40" customWidth="1"/>
    <col min="14077" max="14079" width="9.140625" style="40"/>
    <col min="14080" max="14080" width="14.7109375" style="40" customWidth="1"/>
    <col min="14081" max="14081" width="13.42578125" style="40" customWidth="1"/>
    <col min="14082" max="14082" width="12.7109375" style="40" customWidth="1"/>
    <col min="14083" max="14083" width="14.140625" style="40" customWidth="1"/>
    <col min="14084" max="14084" width="9.140625" style="40"/>
    <col min="14085" max="14086" width="10.140625" style="40" bestFit="1" customWidth="1"/>
    <col min="14087" max="14088" width="9.28515625" style="40" bestFit="1" customWidth="1"/>
    <col min="14089" max="14095" width="10.140625" style="40" bestFit="1" customWidth="1"/>
    <col min="14096" max="14096" width="9.28515625" style="40" bestFit="1" customWidth="1"/>
    <col min="14097" max="14098" width="10.140625" style="40" bestFit="1" customWidth="1"/>
    <col min="14099" max="14101" width="9.28515625" style="40" bestFit="1" customWidth="1"/>
    <col min="14102" max="14104" width="10.140625" style="40" bestFit="1" customWidth="1"/>
    <col min="14105" max="14105" width="14.140625" style="40" customWidth="1"/>
    <col min="14106" max="14327" width="9.140625" style="40"/>
    <col min="14328" max="14328" width="23.140625" style="40" customWidth="1"/>
    <col min="14329" max="14330" width="9.140625" style="40"/>
    <col min="14331" max="14331" width="13" style="40" customWidth="1"/>
    <col min="14332" max="14332" width="29.28515625" style="40" customWidth="1"/>
    <col min="14333" max="14335" width="9.140625" style="40"/>
    <col min="14336" max="14336" width="14.7109375" style="40" customWidth="1"/>
    <col min="14337" max="14337" width="13.42578125" style="40" customWidth="1"/>
    <col min="14338" max="14338" width="12.7109375" style="40" customWidth="1"/>
    <col min="14339" max="14339" width="14.140625" style="40" customWidth="1"/>
    <col min="14340" max="14340" width="9.140625" style="40"/>
    <col min="14341" max="14342" width="10.140625" style="40" bestFit="1" customWidth="1"/>
    <col min="14343" max="14344" width="9.28515625" style="40" bestFit="1" customWidth="1"/>
    <col min="14345" max="14351" width="10.140625" style="40" bestFit="1" customWidth="1"/>
    <col min="14352" max="14352" width="9.28515625" style="40" bestFit="1" customWidth="1"/>
    <col min="14353" max="14354" width="10.140625" style="40" bestFit="1" customWidth="1"/>
    <col min="14355" max="14357" width="9.28515625" style="40" bestFit="1" customWidth="1"/>
    <col min="14358" max="14360" width="10.140625" style="40" bestFit="1" customWidth="1"/>
    <col min="14361" max="14361" width="14.140625" style="40" customWidth="1"/>
    <col min="14362" max="14583" width="9.140625" style="40"/>
    <col min="14584" max="14584" width="23.140625" style="40" customWidth="1"/>
    <col min="14585" max="14586" width="9.140625" style="40"/>
    <col min="14587" max="14587" width="13" style="40" customWidth="1"/>
    <col min="14588" max="14588" width="29.28515625" style="40" customWidth="1"/>
    <col min="14589" max="14591" width="9.140625" style="40"/>
    <col min="14592" max="14592" width="14.7109375" style="40" customWidth="1"/>
    <col min="14593" max="14593" width="13.42578125" style="40" customWidth="1"/>
    <col min="14594" max="14594" width="12.7109375" style="40" customWidth="1"/>
    <col min="14595" max="14595" width="14.140625" style="40" customWidth="1"/>
    <col min="14596" max="14596" width="9.140625" style="40"/>
    <col min="14597" max="14598" width="10.140625" style="40" bestFit="1" customWidth="1"/>
    <col min="14599" max="14600" width="9.28515625" style="40" bestFit="1" customWidth="1"/>
    <col min="14601" max="14607" width="10.140625" style="40" bestFit="1" customWidth="1"/>
    <col min="14608" max="14608" width="9.28515625" style="40" bestFit="1" customWidth="1"/>
    <col min="14609" max="14610" width="10.140625" style="40" bestFit="1" customWidth="1"/>
    <col min="14611" max="14613" width="9.28515625" style="40" bestFit="1" customWidth="1"/>
    <col min="14614" max="14616" width="10.140625" style="40" bestFit="1" customWidth="1"/>
    <col min="14617" max="14617" width="14.140625" style="40" customWidth="1"/>
    <col min="14618" max="14839" width="9.140625" style="40"/>
    <col min="14840" max="14840" width="23.140625" style="40" customWidth="1"/>
    <col min="14841" max="14842" width="9.140625" style="40"/>
    <col min="14843" max="14843" width="13" style="40" customWidth="1"/>
    <col min="14844" max="14844" width="29.28515625" style="40" customWidth="1"/>
    <col min="14845" max="14847" width="9.140625" style="40"/>
    <col min="14848" max="14848" width="14.7109375" style="40" customWidth="1"/>
    <col min="14849" max="14849" width="13.42578125" style="40" customWidth="1"/>
    <col min="14850" max="14850" width="12.7109375" style="40" customWidth="1"/>
    <col min="14851" max="14851" width="14.140625" style="40" customWidth="1"/>
    <col min="14852" max="14852" width="9.140625" style="40"/>
    <col min="14853" max="14854" width="10.140625" style="40" bestFit="1" customWidth="1"/>
    <col min="14855" max="14856" width="9.28515625" style="40" bestFit="1" customWidth="1"/>
    <col min="14857" max="14863" width="10.140625" style="40" bestFit="1" customWidth="1"/>
    <col min="14864" max="14864" width="9.28515625" style="40" bestFit="1" customWidth="1"/>
    <col min="14865" max="14866" width="10.140625" style="40" bestFit="1" customWidth="1"/>
    <col min="14867" max="14869" width="9.28515625" style="40" bestFit="1" customWidth="1"/>
    <col min="14870" max="14872" width="10.140625" style="40" bestFit="1" customWidth="1"/>
    <col min="14873" max="14873" width="14.140625" style="40" customWidth="1"/>
    <col min="14874" max="15095" width="9.140625" style="40"/>
    <col min="15096" max="15096" width="23.140625" style="40" customWidth="1"/>
    <col min="15097" max="15098" width="9.140625" style="40"/>
    <col min="15099" max="15099" width="13" style="40" customWidth="1"/>
    <col min="15100" max="15100" width="29.28515625" style="40" customWidth="1"/>
    <col min="15101" max="15103" width="9.140625" style="40"/>
    <col min="15104" max="15104" width="14.7109375" style="40" customWidth="1"/>
    <col min="15105" max="15105" width="13.42578125" style="40" customWidth="1"/>
    <col min="15106" max="15106" width="12.7109375" style="40" customWidth="1"/>
    <col min="15107" max="15107" width="14.140625" style="40" customWidth="1"/>
    <col min="15108" max="15108" width="9.140625" style="40"/>
    <col min="15109" max="15110" width="10.140625" style="40" bestFit="1" customWidth="1"/>
    <col min="15111" max="15112" width="9.28515625" style="40" bestFit="1" customWidth="1"/>
    <col min="15113" max="15119" width="10.140625" style="40" bestFit="1" customWidth="1"/>
    <col min="15120" max="15120" width="9.28515625" style="40" bestFit="1" customWidth="1"/>
    <col min="15121" max="15122" width="10.140625" style="40" bestFit="1" customWidth="1"/>
    <col min="15123" max="15125" width="9.28515625" style="40" bestFit="1" customWidth="1"/>
    <col min="15126" max="15128" width="10.140625" style="40" bestFit="1" customWidth="1"/>
    <col min="15129" max="15129" width="14.140625" style="40" customWidth="1"/>
    <col min="15130" max="15351" width="9.140625" style="40"/>
    <col min="15352" max="15352" width="23.140625" style="40" customWidth="1"/>
    <col min="15353" max="15354" width="9.140625" style="40"/>
    <col min="15355" max="15355" width="13" style="40" customWidth="1"/>
    <col min="15356" max="15356" width="29.28515625" style="40" customWidth="1"/>
    <col min="15357" max="15359" width="9.140625" style="40"/>
    <col min="15360" max="15360" width="14.7109375" style="40" customWidth="1"/>
    <col min="15361" max="15361" width="13.42578125" style="40" customWidth="1"/>
    <col min="15362" max="15362" width="12.7109375" style="40" customWidth="1"/>
    <col min="15363" max="15363" width="14.140625" style="40" customWidth="1"/>
    <col min="15364" max="15364" width="9.140625" style="40"/>
    <col min="15365" max="15366" width="10.140625" style="40" bestFit="1" customWidth="1"/>
    <col min="15367" max="15368" width="9.28515625" style="40" bestFit="1" customWidth="1"/>
    <col min="15369" max="15375" width="10.140625" style="40" bestFit="1" customWidth="1"/>
    <col min="15376" max="15376" width="9.28515625" style="40" bestFit="1" customWidth="1"/>
    <col min="15377" max="15378" width="10.140625" style="40" bestFit="1" customWidth="1"/>
    <col min="15379" max="15381" width="9.28515625" style="40" bestFit="1" customWidth="1"/>
    <col min="15382" max="15384" width="10.140625" style="40" bestFit="1" customWidth="1"/>
    <col min="15385" max="15385" width="14.140625" style="40" customWidth="1"/>
    <col min="15386" max="15607" width="9.140625" style="40"/>
    <col min="15608" max="15608" width="23.140625" style="40" customWidth="1"/>
    <col min="15609" max="15610" width="9.140625" style="40"/>
    <col min="15611" max="15611" width="13" style="40" customWidth="1"/>
    <col min="15612" max="15612" width="29.28515625" style="40" customWidth="1"/>
    <col min="15613" max="15615" width="9.140625" style="40"/>
    <col min="15616" max="15616" width="14.7109375" style="40" customWidth="1"/>
    <col min="15617" max="15617" width="13.42578125" style="40" customWidth="1"/>
    <col min="15618" max="15618" width="12.7109375" style="40" customWidth="1"/>
    <col min="15619" max="15619" width="14.140625" style="40" customWidth="1"/>
    <col min="15620" max="15620" width="9.140625" style="40"/>
    <col min="15621" max="15622" width="10.140625" style="40" bestFit="1" customWidth="1"/>
    <col min="15623" max="15624" width="9.28515625" style="40" bestFit="1" customWidth="1"/>
    <col min="15625" max="15631" width="10.140625" style="40" bestFit="1" customWidth="1"/>
    <col min="15632" max="15632" width="9.28515625" style="40" bestFit="1" customWidth="1"/>
    <col min="15633" max="15634" width="10.140625" style="40" bestFit="1" customWidth="1"/>
    <col min="15635" max="15637" width="9.28515625" style="40" bestFit="1" customWidth="1"/>
    <col min="15638" max="15640" width="10.140625" style="40" bestFit="1" customWidth="1"/>
    <col min="15641" max="15641" width="14.140625" style="40" customWidth="1"/>
    <col min="15642" max="15863" width="9.140625" style="40"/>
    <col min="15864" max="15864" width="23.140625" style="40" customWidth="1"/>
    <col min="15865" max="15866" width="9.140625" style="40"/>
    <col min="15867" max="15867" width="13" style="40" customWidth="1"/>
    <col min="15868" max="15868" width="29.28515625" style="40" customWidth="1"/>
    <col min="15869" max="15871" width="9.140625" style="40"/>
    <col min="15872" max="15872" width="14.7109375" style="40" customWidth="1"/>
    <col min="15873" max="15873" width="13.42578125" style="40" customWidth="1"/>
    <col min="15874" max="15874" width="12.7109375" style="40" customWidth="1"/>
    <col min="15875" max="15875" width="14.140625" style="40" customWidth="1"/>
    <col min="15876" max="15876" width="9.140625" style="40"/>
    <col min="15877" max="15878" width="10.140625" style="40" bestFit="1" customWidth="1"/>
    <col min="15879" max="15880" width="9.28515625" style="40" bestFit="1" customWidth="1"/>
    <col min="15881" max="15887" width="10.140625" style="40" bestFit="1" customWidth="1"/>
    <col min="15888" max="15888" width="9.28515625" style="40" bestFit="1" customWidth="1"/>
    <col min="15889" max="15890" width="10.140625" style="40" bestFit="1" customWidth="1"/>
    <col min="15891" max="15893" width="9.28515625" style="40" bestFit="1" customWidth="1"/>
    <col min="15894" max="15896" width="10.140625" style="40" bestFit="1" customWidth="1"/>
    <col min="15897" max="15897" width="14.140625" style="40" customWidth="1"/>
    <col min="15898" max="16119" width="9.140625" style="40"/>
    <col min="16120" max="16120" width="23.140625" style="40" customWidth="1"/>
    <col min="16121" max="16122" width="9.140625" style="40"/>
    <col min="16123" max="16123" width="13" style="40" customWidth="1"/>
    <col min="16124" max="16124" width="29.28515625" style="40" customWidth="1"/>
    <col min="16125" max="16127" width="9.140625" style="40"/>
    <col min="16128" max="16128" width="14.7109375" style="40" customWidth="1"/>
    <col min="16129" max="16129" width="13.42578125" style="40" customWidth="1"/>
    <col min="16130" max="16130" width="12.7109375" style="40" customWidth="1"/>
    <col min="16131" max="16131" width="14.140625" style="40" customWidth="1"/>
    <col min="16132" max="16132" width="9.140625" style="40"/>
    <col min="16133" max="16134" width="10.140625" style="40" bestFit="1" customWidth="1"/>
    <col min="16135" max="16136" width="9.28515625" style="40" bestFit="1" customWidth="1"/>
    <col min="16137" max="16143" width="10.140625" style="40" bestFit="1" customWidth="1"/>
    <col min="16144" max="16144" width="9.28515625" style="40" bestFit="1" customWidth="1"/>
    <col min="16145" max="16146" width="10.140625" style="40" bestFit="1" customWidth="1"/>
    <col min="16147" max="16149" width="9.28515625" style="40" bestFit="1" customWidth="1"/>
    <col min="16150" max="16152" width="10.140625" style="40" bestFit="1" customWidth="1"/>
    <col min="16153" max="16153" width="14.140625" style="40" customWidth="1"/>
    <col min="16154" max="16384" width="9.140625" style="40"/>
  </cols>
  <sheetData>
    <row r="1" spans="1:27" s="2" customFormat="1" ht="48.75" thickTop="1" thickBot="1" x14ac:dyDescent="0.3">
      <c r="A1" s="679" t="s">
        <v>140</v>
      </c>
      <c r="B1" s="680" t="s">
        <v>259</v>
      </c>
      <c r="C1" s="681" t="s">
        <v>0</v>
      </c>
      <c r="D1" s="682" t="s">
        <v>1</v>
      </c>
      <c r="E1" s="683" t="s">
        <v>2</v>
      </c>
      <c r="F1" s="684" t="s">
        <v>3</v>
      </c>
      <c r="G1" s="682" t="s">
        <v>4</v>
      </c>
      <c r="H1" s="685" t="s">
        <v>5</v>
      </c>
      <c r="I1" s="682" t="s">
        <v>6</v>
      </c>
      <c r="J1" s="682" t="s">
        <v>196</v>
      </c>
      <c r="K1" s="684" t="s">
        <v>8</v>
      </c>
      <c r="L1" s="437" t="s">
        <v>9</v>
      </c>
      <c r="M1" s="326" t="s">
        <v>10</v>
      </c>
      <c r="N1" s="684" t="s">
        <v>11</v>
      </c>
      <c r="O1" s="684" t="s">
        <v>12</v>
      </c>
      <c r="P1" s="684" t="s">
        <v>13</v>
      </c>
      <c r="Q1" s="686" t="s">
        <v>14</v>
      </c>
      <c r="R1" s="326" t="s">
        <v>15</v>
      </c>
      <c r="S1" s="684" t="s">
        <v>16</v>
      </c>
      <c r="T1" s="684" t="s">
        <v>17</v>
      </c>
      <c r="U1" s="684" t="s">
        <v>96</v>
      </c>
      <c r="V1" s="686" t="s">
        <v>18</v>
      </c>
      <c r="W1" s="687" t="s">
        <v>19</v>
      </c>
      <c r="X1" s="684" t="s">
        <v>97</v>
      </c>
      <c r="Y1" s="684" t="s">
        <v>20</v>
      </c>
      <c r="Z1" s="684" t="s">
        <v>233</v>
      </c>
      <c r="AA1" s="686" t="s">
        <v>234</v>
      </c>
    </row>
    <row r="2" spans="1:27" s="2" customFormat="1" ht="16.5" thickTop="1" x14ac:dyDescent="0.25">
      <c r="A2" s="94"/>
      <c r="B2" s="486"/>
      <c r="C2" s="95"/>
      <c r="D2" s="96"/>
      <c r="E2" s="96"/>
      <c r="F2" s="97"/>
      <c r="G2" s="98"/>
      <c r="H2" s="99"/>
      <c r="I2" s="100"/>
      <c r="J2" s="100"/>
      <c r="K2" s="100"/>
      <c r="L2" s="100"/>
      <c r="M2" s="335"/>
      <c r="N2" s="100"/>
      <c r="O2" s="327"/>
      <c r="P2" s="101"/>
      <c r="Q2" s="342"/>
      <c r="R2" s="438"/>
      <c r="S2" s="439"/>
      <c r="T2" s="439"/>
      <c r="U2" s="439"/>
      <c r="V2" s="440"/>
      <c r="W2" s="441"/>
      <c r="X2" s="439"/>
      <c r="Y2" s="442"/>
      <c r="Z2" s="443"/>
      <c r="AA2" s="444"/>
    </row>
    <row r="3" spans="1:27" s="2" customFormat="1" ht="29.25" customHeight="1" x14ac:dyDescent="0.25">
      <c r="A3" s="208" t="s">
        <v>219</v>
      </c>
      <c r="B3" s="487" t="s">
        <v>260</v>
      </c>
      <c r="C3" s="11">
        <v>2022</v>
      </c>
      <c r="D3" s="3" t="s">
        <v>7</v>
      </c>
      <c r="E3" s="3">
        <v>7</v>
      </c>
      <c r="F3" s="268" t="s">
        <v>21</v>
      </c>
      <c r="G3" s="3">
        <v>124222</v>
      </c>
      <c r="H3" s="3" t="s">
        <v>22</v>
      </c>
      <c r="I3" s="102"/>
      <c r="J3" s="5"/>
      <c r="K3" s="6"/>
      <c r="L3" s="328"/>
      <c r="M3" s="336"/>
      <c r="N3" s="7"/>
      <c r="O3" s="7"/>
      <c r="P3" s="68"/>
      <c r="Q3" s="329">
        <v>225000</v>
      </c>
      <c r="R3" s="337"/>
      <c r="S3" s="1"/>
      <c r="T3" s="1"/>
      <c r="U3" s="1"/>
      <c r="V3" s="445"/>
      <c r="W3" s="446"/>
      <c r="X3" s="1">
        <v>275000</v>
      </c>
      <c r="Y3" s="329"/>
      <c r="Z3" s="1"/>
      <c r="AA3" s="445"/>
    </row>
    <row r="4" spans="1:27" s="2" customFormat="1" x14ac:dyDescent="0.25">
      <c r="A4" s="208" t="s">
        <v>23</v>
      </c>
      <c r="B4" s="487"/>
      <c r="C4" s="11"/>
      <c r="D4" s="3"/>
      <c r="E4" s="3"/>
      <c r="F4" s="4"/>
      <c r="G4" s="3"/>
      <c r="H4" s="3">
        <v>99222</v>
      </c>
      <c r="I4" s="102"/>
      <c r="J4" s="1"/>
      <c r="K4" s="1"/>
      <c r="L4" s="329"/>
      <c r="M4" s="337"/>
      <c r="N4" s="5"/>
      <c r="O4" s="5"/>
      <c r="P4" s="68"/>
      <c r="Q4" s="329"/>
      <c r="R4" s="337"/>
      <c r="S4" s="1"/>
      <c r="T4" s="1"/>
      <c r="U4" s="1"/>
      <c r="V4" s="445"/>
      <c r="W4" s="446"/>
      <c r="X4" s="1"/>
      <c r="Y4" s="329"/>
      <c r="Z4" s="1"/>
      <c r="AA4" s="445"/>
    </row>
    <row r="5" spans="1:27" s="2" customFormat="1" ht="29.25" customHeight="1" x14ac:dyDescent="0.25">
      <c r="A5" s="208" t="s">
        <v>220</v>
      </c>
      <c r="B5" s="487" t="s">
        <v>261</v>
      </c>
      <c r="C5" s="11">
        <v>2020</v>
      </c>
      <c r="D5" s="3" t="s">
        <v>127</v>
      </c>
      <c r="E5" s="3">
        <v>7</v>
      </c>
      <c r="F5" s="268" t="s">
        <v>28</v>
      </c>
      <c r="G5" s="3">
        <v>172530</v>
      </c>
      <c r="H5" s="3" t="s">
        <v>29</v>
      </c>
      <c r="I5" s="102" t="s">
        <v>30</v>
      </c>
      <c r="J5" s="5"/>
      <c r="K5" s="1">
        <v>26920</v>
      </c>
      <c r="L5" s="330">
        <v>26920</v>
      </c>
      <c r="M5" s="338">
        <v>26920</v>
      </c>
      <c r="N5" s="5"/>
      <c r="O5" s="5">
        <v>225000</v>
      </c>
      <c r="P5" s="68"/>
      <c r="Q5" s="329"/>
      <c r="R5" s="337"/>
      <c r="S5" s="1"/>
      <c r="T5" s="1"/>
      <c r="U5" s="1"/>
      <c r="V5" s="445">
        <v>250000</v>
      </c>
      <c r="W5" s="446"/>
      <c r="X5" s="1"/>
      <c r="Y5" s="329"/>
      <c r="Z5" s="1"/>
      <c r="AA5" s="445"/>
    </row>
    <row r="6" spans="1:27" s="2" customFormat="1" x14ac:dyDescent="0.25">
      <c r="A6" s="208"/>
      <c r="B6" s="487"/>
      <c r="C6" s="11"/>
      <c r="D6" s="3"/>
      <c r="E6" s="3"/>
      <c r="F6" s="4"/>
      <c r="G6" s="3"/>
      <c r="H6" s="3">
        <v>134602</v>
      </c>
      <c r="I6" s="102" t="s">
        <v>31</v>
      </c>
      <c r="J6" s="5"/>
      <c r="K6" s="1">
        <v>1543</v>
      </c>
      <c r="L6" s="330">
        <v>1030</v>
      </c>
      <c r="M6" s="338">
        <v>513</v>
      </c>
      <c r="N6" s="5"/>
      <c r="O6" s="5"/>
      <c r="P6" s="68"/>
      <c r="Q6" s="329"/>
      <c r="R6" s="337"/>
      <c r="S6" s="1"/>
      <c r="T6" s="1"/>
      <c r="U6" s="1"/>
      <c r="V6" s="445"/>
      <c r="W6" s="446"/>
      <c r="X6" s="1"/>
      <c r="Y6" s="329"/>
      <c r="Z6" s="1"/>
      <c r="AA6" s="445"/>
    </row>
    <row r="7" spans="1:27" s="2" customFormat="1" ht="29.25" customHeight="1" x14ac:dyDescent="0.25">
      <c r="A7" s="208" t="s">
        <v>221</v>
      </c>
      <c r="B7" s="487" t="s">
        <v>260</v>
      </c>
      <c r="C7" s="11">
        <v>2015</v>
      </c>
      <c r="D7" s="3" t="s">
        <v>65</v>
      </c>
      <c r="E7" s="3">
        <v>7</v>
      </c>
      <c r="F7" s="268" t="s">
        <v>21</v>
      </c>
      <c r="G7" s="3">
        <v>132612</v>
      </c>
      <c r="H7" s="3" t="s">
        <v>24</v>
      </c>
      <c r="I7" s="102"/>
      <c r="J7" s="5"/>
      <c r="K7" s="5">
        <v>206884</v>
      </c>
      <c r="L7" s="328"/>
      <c r="M7" s="336"/>
      <c r="N7" s="6"/>
      <c r="O7" s="6"/>
      <c r="P7" s="68"/>
      <c r="Q7" s="329"/>
      <c r="R7" s="337">
        <v>250000</v>
      </c>
      <c r="S7" s="1"/>
      <c r="T7" s="1"/>
      <c r="U7" s="1"/>
      <c r="V7" s="445"/>
      <c r="W7" s="446"/>
      <c r="X7" s="1"/>
      <c r="Y7" s="329">
        <v>275000</v>
      </c>
      <c r="Z7" s="1"/>
      <c r="AA7" s="445"/>
    </row>
    <row r="8" spans="1:27" s="2" customFormat="1" x14ac:dyDescent="0.25">
      <c r="A8" s="208" t="s">
        <v>23</v>
      </c>
      <c r="B8" s="487"/>
      <c r="C8" s="11"/>
      <c r="D8" s="3"/>
      <c r="E8" s="3"/>
      <c r="F8" s="4"/>
      <c r="G8" s="3"/>
      <c r="H8" s="3">
        <v>113214</v>
      </c>
      <c r="I8" s="102"/>
      <c r="J8" s="1"/>
      <c r="K8" s="1"/>
      <c r="L8" s="329"/>
      <c r="M8" s="337"/>
      <c r="N8" s="1"/>
      <c r="O8" s="1"/>
      <c r="P8" s="68"/>
      <c r="Q8" s="329"/>
      <c r="R8" s="337"/>
      <c r="S8" s="1"/>
      <c r="T8" s="1"/>
      <c r="U8" s="1"/>
      <c r="V8" s="445"/>
      <c r="W8" s="446"/>
      <c r="X8" s="1"/>
      <c r="Y8" s="329"/>
      <c r="Z8" s="1"/>
      <c r="AA8" s="445"/>
    </row>
    <row r="9" spans="1:27" s="2" customFormat="1" ht="29.25" customHeight="1" x14ac:dyDescent="0.25">
      <c r="A9" s="209" t="s">
        <v>222</v>
      </c>
      <c r="B9" s="488" t="s">
        <v>262</v>
      </c>
      <c r="C9" s="9">
        <v>2019</v>
      </c>
      <c r="D9" s="10" t="s">
        <v>68</v>
      </c>
      <c r="E9" s="10">
        <v>7</v>
      </c>
      <c r="F9" s="268" t="s">
        <v>249</v>
      </c>
      <c r="G9" s="3">
        <v>133405</v>
      </c>
      <c r="H9" s="3" t="s">
        <v>25</v>
      </c>
      <c r="I9" s="102" t="s">
        <v>26</v>
      </c>
      <c r="J9" s="5"/>
      <c r="K9" s="1">
        <v>26500</v>
      </c>
      <c r="L9" s="330">
        <v>24000</v>
      </c>
      <c r="M9" s="338"/>
      <c r="N9" s="5">
        <v>225000</v>
      </c>
      <c r="O9" s="6"/>
      <c r="P9" s="68"/>
      <c r="Q9" s="329"/>
      <c r="R9" s="337"/>
      <c r="S9" s="1"/>
      <c r="T9" s="1"/>
      <c r="U9" s="1">
        <v>250000</v>
      </c>
      <c r="V9" s="445"/>
      <c r="W9" s="446"/>
      <c r="X9" s="1"/>
      <c r="Y9" s="329"/>
      <c r="Z9" s="1"/>
      <c r="AA9" s="445"/>
    </row>
    <row r="10" spans="1:27" s="2" customFormat="1" x14ac:dyDescent="0.25">
      <c r="A10" s="210"/>
      <c r="B10" s="489"/>
      <c r="C10" s="9"/>
      <c r="D10" s="10"/>
      <c r="E10" s="10"/>
      <c r="F10" s="4"/>
      <c r="G10" s="3"/>
      <c r="H10" s="3">
        <v>103500</v>
      </c>
      <c r="I10" s="102" t="s">
        <v>27</v>
      </c>
      <c r="J10" s="5"/>
      <c r="K10" s="1">
        <v>929</v>
      </c>
      <c r="L10" s="330">
        <v>442</v>
      </c>
      <c r="M10" s="338"/>
      <c r="N10" s="5"/>
      <c r="O10" s="5"/>
      <c r="P10" s="68"/>
      <c r="Q10" s="329"/>
      <c r="R10" s="337"/>
      <c r="S10" s="1"/>
      <c r="T10" s="1"/>
      <c r="U10" s="1"/>
      <c r="V10" s="445"/>
      <c r="W10" s="446"/>
      <c r="X10" s="1"/>
      <c r="Y10" s="329"/>
      <c r="Z10" s="1"/>
      <c r="AA10" s="445"/>
    </row>
    <row r="11" spans="1:27" s="2" customFormat="1" ht="29.25" customHeight="1" x14ac:dyDescent="0.25">
      <c r="A11" s="210" t="s">
        <v>237</v>
      </c>
      <c r="B11" s="489" t="s">
        <v>263</v>
      </c>
      <c r="C11" s="9">
        <v>2019</v>
      </c>
      <c r="D11" s="10" t="s">
        <v>68</v>
      </c>
      <c r="E11" s="10">
        <v>7</v>
      </c>
      <c r="F11" s="268" t="s">
        <v>36</v>
      </c>
      <c r="G11" s="3">
        <v>68696</v>
      </c>
      <c r="H11" s="3" t="s">
        <v>37</v>
      </c>
      <c r="I11" s="102"/>
      <c r="J11" s="5"/>
      <c r="K11" s="5"/>
      <c r="L11" s="330"/>
      <c r="M11" s="338"/>
      <c r="N11" s="5">
        <v>90000</v>
      </c>
      <c r="O11" s="5"/>
      <c r="P11" s="68" t="s">
        <v>23</v>
      </c>
      <c r="Q11" s="329"/>
      <c r="R11" s="337"/>
      <c r="S11" s="1"/>
      <c r="T11" s="1"/>
      <c r="U11" s="1">
        <v>100000</v>
      </c>
      <c r="V11" s="445"/>
      <c r="W11" s="446"/>
      <c r="X11" s="1"/>
      <c r="Y11" s="329"/>
      <c r="Z11" s="1"/>
      <c r="AA11" s="445"/>
    </row>
    <row r="12" spans="1:27" s="2" customFormat="1" x14ac:dyDescent="0.25">
      <c r="A12" s="210"/>
      <c r="B12" s="489"/>
      <c r="C12" s="9"/>
      <c r="D12" s="10"/>
      <c r="E12" s="10"/>
      <c r="F12" s="4"/>
      <c r="G12" s="3"/>
      <c r="H12" s="3"/>
      <c r="I12" s="102"/>
      <c r="J12" s="5"/>
      <c r="K12" s="5"/>
      <c r="L12" s="330"/>
      <c r="M12" s="338"/>
      <c r="N12" s="5"/>
      <c r="O12" s="5"/>
      <c r="P12" s="68"/>
      <c r="Q12" s="329"/>
      <c r="R12" s="337"/>
      <c r="S12" s="1"/>
      <c r="T12" s="1"/>
      <c r="U12" s="1"/>
      <c r="V12" s="445"/>
      <c r="W12" s="446"/>
      <c r="X12" s="1"/>
      <c r="Y12" s="329"/>
      <c r="Z12" s="1"/>
      <c r="AA12" s="445"/>
    </row>
    <row r="13" spans="1:27" s="2" customFormat="1" ht="29.25" customHeight="1" x14ac:dyDescent="0.25">
      <c r="A13" s="208" t="s">
        <v>236</v>
      </c>
      <c r="B13" s="487" t="s">
        <v>264</v>
      </c>
      <c r="C13" s="11">
        <v>2021</v>
      </c>
      <c r="D13" s="3" t="s">
        <v>48</v>
      </c>
      <c r="E13" s="3">
        <v>7</v>
      </c>
      <c r="F13" s="268" t="s">
        <v>32</v>
      </c>
      <c r="G13" s="3">
        <v>46280</v>
      </c>
      <c r="H13" s="3" t="s">
        <v>37</v>
      </c>
      <c r="I13" s="102"/>
      <c r="J13" s="5"/>
      <c r="K13" s="5"/>
      <c r="L13" s="330"/>
      <c r="M13" s="338"/>
      <c r="N13" s="5"/>
      <c r="O13" s="5"/>
      <c r="P13" s="68"/>
      <c r="Q13" s="329">
        <v>90000</v>
      </c>
      <c r="R13" s="337"/>
      <c r="S13" s="1"/>
      <c r="T13" s="1"/>
      <c r="U13" s="1"/>
      <c r="V13" s="445"/>
      <c r="W13" s="446"/>
      <c r="X13" s="1">
        <v>110000</v>
      </c>
      <c r="Y13" s="329"/>
      <c r="Z13" s="1"/>
      <c r="AA13" s="445"/>
    </row>
    <row r="14" spans="1:27" s="2" customFormat="1" x14ac:dyDescent="0.25">
      <c r="A14" s="210" t="s">
        <v>23</v>
      </c>
      <c r="B14" s="489"/>
      <c r="C14" s="9"/>
      <c r="D14" s="10"/>
      <c r="E14" s="10"/>
      <c r="F14" s="4"/>
      <c r="G14" s="3"/>
      <c r="H14" s="3"/>
      <c r="I14" s="102"/>
      <c r="J14" s="5"/>
      <c r="K14" s="1"/>
      <c r="L14" s="330"/>
      <c r="M14" s="338"/>
      <c r="N14" s="5"/>
      <c r="O14" s="5"/>
      <c r="P14" s="68"/>
      <c r="Q14" s="329"/>
      <c r="R14" s="337"/>
      <c r="S14" s="1"/>
      <c r="T14" s="1"/>
      <c r="U14" s="1"/>
      <c r="V14" s="445"/>
      <c r="W14" s="446"/>
      <c r="X14" s="1"/>
      <c r="Y14" s="329"/>
      <c r="Z14" s="1"/>
      <c r="AA14" s="445"/>
    </row>
    <row r="15" spans="1:27" s="2" customFormat="1" ht="29.25" customHeight="1" x14ac:dyDescent="0.25">
      <c r="A15" s="267" t="s">
        <v>34</v>
      </c>
      <c r="B15" s="490" t="s">
        <v>265</v>
      </c>
      <c r="C15" s="11">
        <v>2017</v>
      </c>
      <c r="D15" s="3" t="s">
        <v>110</v>
      </c>
      <c r="E15" s="3">
        <v>7</v>
      </c>
      <c r="F15" s="268" t="s">
        <v>35</v>
      </c>
      <c r="G15" s="3">
        <v>56280</v>
      </c>
      <c r="H15" s="3" t="s">
        <v>33</v>
      </c>
      <c r="I15" s="102"/>
      <c r="J15" s="5"/>
      <c r="K15" s="1"/>
      <c r="L15" s="330">
        <v>78000</v>
      </c>
      <c r="M15" s="338"/>
      <c r="N15" s="5"/>
      <c r="O15" s="5"/>
      <c r="P15" s="68"/>
      <c r="Q15" s="329"/>
      <c r="R15" s="337"/>
      <c r="S15" s="1">
        <v>100000</v>
      </c>
      <c r="T15" s="1"/>
      <c r="U15" s="1"/>
      <c r="V15" s="445" t="s">
        <v>23</v>
      </c>
      <c r="W15" s="446"/>
      <c r="X15" s="1"/>
      <c r="Y15" s="329"/>
      <c r="Z15" s="1">
        <v>110000</v>
      </c>
      <c r="AA15" s="445"/>
    </row>
    <row r="16" spans="1:27" s="2" customFormat="1" x14ac:dyDescent="0.25">
      <c r="A16" s="208"/>
      <c r="B16" s="487"/>
      <c r="C16" s="11"/>
      <c r="D16" s="3"/>
      <c r="E16" s="3"/>
      <c r="F16" s="4"/>
      <c r="G16" s="3"/>
      <c r="H16" s="3"/>
      <c r="I16" s="102"/>
      <c r="J16" s="5"/>
      <c r="K16" s="1"/>
      <c r="L16" s="330"/>
      <c r="M16" s="337"/>
      <c r="N16" s="5"/>
      <c r="O16" s="5"/>
      <c r="P16" s="68"/>
      <c r="Q16" s="329"/>
      <c r="R16" s="337"/>
      <c r="S16" s="1"/>
      <c r="T16" s="1"/>
      <c r="U16" s="1"/>
      <c r="V16" s="445"/>
      <c r="W16" s="446"/>
      <c r="X16" s="1"/>
      <c r="Y16" s="329"/>
      <c r="Z16" s="1"/>
      <c r="AA16" s="445"/>
    </row>
    <row r="17" spans="1:27" s="2" customFormat="1" ht="29.25" customHeight="1" x14ac:dyDescent="0.25">
      <c r="A17" s="208" t="s">
        <v>251</v>
      </c>
      <c r="B17" s="487" t="s">
        <v>268</v>
      </c>
      <c r="C17" s="11">
        <v>2017</v>
      </c>
      <c r="D17" s="3" t="s">
        <v>68</v>
      </c>
      <c r="E17" s="3">
        <v>12</v>
      </c>
      <c r="F17" s="268" t="s">
        <v>242</v>
      </c>
      <c r="G17" s="3">
        <v>308344</v>
      </c>
      <c r="H17" s="3" t="s">
        <v>25</v>
      </c>
      <c r="I17" s="102" t="s">
        <v>26</v>
      </c>
      <c r="J17" s="5"/>
      <c r="K17" s="5">
        <v>30000</v>
      </c>
      <c r="L17" s="330">
        <v>30000</v>
      </c>
      <c r="M17" s="338"/>
      <c r="N17" s="5"/>
      <c r="O17" s="5"/>
      <c r="P17" s="68"/>
      <c r="Q17" s="329">
        <v>500000</v>
      </c>
      <c r="R17" s="337"/>
      <c r="S17" s="1"/>
      <c r="T17" s="1"/>
      <c r="U17" s="1"/>
      <c r="V17" s="445"/>
      <c r="W17" s="446"/>
      <c r="X17" s="1"/>
      <c r="Y17" s="329"/>
      <c r="Z17" s="1"/>
      <c r="AA17" s="445"/>
    </row>
    <row r="18" spans="1:27" s="2" customFormat="1" ht="13.5" customHeight="1" x14ac:dyDescent="0.25">
      <c r="A18" s="210"/>
      <c r="B18" s="489"/>
      <c r="C18" s="9"/>
      <c r="D18" s="10"/>
      <c r="E18" s="10"/>
      <c r="F18" s="4"/>
      <c r="G18" s="3"/>
      <c r="H18" s="3">
        <v>120000</v>
      </c>
      <c r="I18" s="102" t="s">
        <v>38</v>
      </c>
      <c r="J18" s="5"/>
      <c r="K18" s="5">
        <v>1104</v>
      </c>
      <c r="L18" s="330">
        <v>553</v>
      </c>
      <c r="M18" s="338"/>
      <c r="N18" s="5"/>
      <c r="O18" s="5"/>
      <c r="P18" s="68"/>
      <c r="Q18" s="329"/>
      <c r="R18" s="337"/>
      <c r="S18" s="1"/>
      <c r="T18" s="1"/>
      <c r="U18" s="1"/>
      <c r="V18" s="445"/>
      <c r="W18" s="446"/>
      <c r="X18" s="1"/>
      <c r="Y18" s="329"/>
      <c r="Z18" s="1"/>
      <c r="AA18" s="445"/>
    </row>
    <row r="19" spans="1:27" s="2" customFormat="1" ht="29.25" customHeight="1" x14ac:dyDescent="0.25">
      <c r="A19" s="208" t="s">
        <v>252</v>
      </c>
      <c r="B19" s="487" t="s">
        <v>266</v>
      </c>
      <c r="C19" s="11">
        <v>2012</v>
      </c>
      <c r="D19" s="3" t="s">
        <v>128</v>
      </c>
      <c r="E19" s="3">
        <v>10</v>
      </c>
      <c r="F19" s="268" t="s">
        <v>243</v>
      </c>
      <c r="G19" s="3">
        <v>112821</v>
      </c>
      <c r="H19" s="3" t="s">
        <v>39</v>
      </c>
      <c r="I19" s="103"/>
      <c r="J19" s="5"/>
      <c r="K19" s="5">
        <v>175000</v>
      </c>
      <c r="L19" s="328"/>
      <c r="M19" s="336"/>
      <c r="N19" s="6"/>
      <c r="O19" s="6"/>
      <c r="P19" s="68"/>
      <c r="Q19" s="329"/>
      <c r="R19" s="337"/>
      <c r="S19" s="1"/>
      <c r="T19" s="1"/>
      <c r="U19" s="1">
        <v>175000</v>
      </c>
      <c r="V19" s="445"/>
      <c r="W19" s="446"/>
      <c r="X19" s="1"/>
      <c r="Y19" s="329"/>
      <c r="Z19" s="1"/>
      <c r="AA19" s="445"/>
    </row>
    <row r="20" spans="1:27" s="2" customFormat="1" x14ac:dyDescent="0.25">
      <c r="A20" s="210"/>
      <c r="B20" s="489"/>
      <c r="C20" s="9"/>
      <c r="D20" s="10"/>
      <c r="E20" s="10"/>
      <c r="F20" s="4"/>
      <c r="G20" s="3"/>
      <c r="H20" s="3"/>
      <c r="I20" s="103"/>
      <c r="J20" s="5"/>
      <c r="K20" s="5"/>
      <c r="L20" s="330"/>
      <c r="M20" s="338"/>
      <c r="N20" s="5"/>
      <c r="O20" s="5"/>
      <c r="P20" s="68"/>
      <c r="Q20" s="329"/>
      <c r="R20" s="337"/>
      <c r="S20" s="1"/>
      <c r="T20" s="1"/>
      <c r="U20" s="1"/>
      <c r="V20" s="445"/>
      <c r="W20" s="446"/>
      <c r="X20" s="1"/>
      <c r="Y20" s="329"/>
      <c r="Z20" s="1"/>
      <c r="AA20" s="445"/>
    </row>
    <row r="21" spans="1:27" s="2" customFormat="1" ht="29.25" customHeight="1" x14ac:dyDescent="0.25">
      <c r="A21" s="208" t="s">
        <v>253</v>
      </c>
      <c r="B21" s="487" t="s">
        <v>267</v>
      </c>
      <c r="C21" s="11">
        <v>2021</v>
      </c>
      <c r="D21" s="3" t="s">
        <v>7</v>
      </c>
      <c r="E21" s="3">
        <v>15</v>
      </c>
      <c r="F21" s="268" t="s">
        <v>250</v>
      </c>
      <c r="G21" s="485">
        <v>275000</v>
      </c>
      <c r="H21" s="3" t="s">
        <v>37</v>
      </c>
      <c r="I21" s="103"/>
      <c r="J21" s="5"/>
      <c r="K21" s="5">
        <v>275000</v>
      </c>
      <c r="L21" s="328"/>
      <c r="M21" s="336"/>
      <c r="N21" s="6"/>
      <c r="O21" s="6"/>
      <c r="P21" s="68"/>
      <c r="Q21" s="329"/>
      <c r="R21" s="337"/>
      <c r="S21" s="1"/>
      <c r="T21" s="1"/>
      <c r="U21" s="1"/>
      <c r="V21" s="445"/>
      <c r="W21" s="446"/>
      <c r="X21" s="1"/>
      <c r="Y21" s="329"/>
      <c r="Z21" s="1">
        <v>275000</v>
      </c>
      <c r="AA21" s="445"/>
    </row>
    <row r="22" spans="1:27" s="2" customFormat="1" x14ac:dyDescent="0.25">
      <c r="A22" s="210"/>
      <c r="B22" s="489"/>
      <c r="C22" s="9"/>
      <c r="D22" s="10"/>
      <c r="E22" s="10"/>
      <c r="F22" s="4"/>
      <c r="G22" s="3"/>
      <c r="H22" s="3" t="s">
        <v>23</v>
      </c>
      <c r="I22" s="103"/>
      <c r="J22" s="5"/>
      <c r="K22" s="5"/>
      <c r="L22" s="331"/>
      <c r="M22" s="338"/>
      <c r="N22" s="5"/>
      <c r="O22" s="5"/>
      <c r="P22" s="68"/>
      <c r="Q22" s="329"/>
      <c r="R22" s="337"/>
      <c r="S22" s="1"/>
      <c r="T22" s="1"/>
      <c r="U22" s="1"/>
      <c r="V22" s="445"/>
      <c r="W22" s="446"/>
      <c r="X22" s="1"/>
      <c r="Y22" s="329"/>
      <c r="Z22" s="1"/>
      <c r="AA22" s="445"/>
    </row>
    <row r="23" spans="1:27" s="2" customFormat="1" ht="29.25" customHeight="1" x14ac:dyDescent="0.25">
      <c r="A23" s="211" t="s">
        <v>254</v>
      </c>
      <c r="B23" s="491" t="s">
        <v>269</v>
      </c>
      <c r="C23" s="9">
        <v>2008</v>
      </c>
      <c r="D23" s="10" t="s">
        <v>62</v>
      </c>
      <c r="E23" s="105">
        <v>11</v>
      </c>
      <c r="F23" s="268" t="s">
        <v>255</v>
      </c>
      <c r="G23" s="3">
        <v>66500</v>
      </c>
      <c r="H23" s="3" t="s">
        <v>37</v>
      </c>
      <c r="I23" s="103"/>
      <c r="J23" s="5"/>
      <c r="K23" s="5"/>
      <c r="L23" s="331">
        <v>125000</v>
      </c>
      <c r="M23" s="336"/>
      <c r="N23" s="6"/>
      <c r="O23" s="6"/>
      <c r="P23" s="68"/>
      <c r="Q23" s="329"/>
      <c r="R23" s="337"/>
      <c r="S23" s="1"/>
      <c r="T23" s="1"/>
      <c r="U23" s="1"/>
      <c r="V23" s="445"/>
      <c r="W23" s="446">
        <v>110000</v>
      </c>
      <c r="X23" s="1"/>
      <c r="Y23" s="329"/>
      <c r="Z23" s="1"/>
      <c r="AA23" s="445"/>
    </row>
    <row r="24" spans="1:27" s="2" customFormat="1" x14ac:dyDescent="0.25">
      <c r="A24" s="208" t="s">
        <v>23</v>
      </c>
      <c r="B24" s="487"/>
      <c r="C24" s="11"/>
      <c r="D24" s="3"/>
      <c r="E24" s="3"/>
      <c r="F24" s="4"/>
      <c r="G24" s="3"/>
      <c r="H24" s="3"/>
      <c r="I24" s="103"/>
      <c r="J24" s="5"/>
      <c r="K24" s="5"/>
      <c r="L24" s="330"/>
      <c r="M24" s="338"/>
      <c r="N24" s="5"/>
      <c r="O24" s="5"/>
      <c r="P24" s="68"/>
      <c r="Q24" s="329"/>
      <c r="R24" s="337"/>
      <c r="S24" s="1"/>
      <c r="T24" s="1"/>
      <c r="U24" s="1"/>
      <c r="V24" s="445"/>
      <c r="W24" s="446"/>
      <c r="X24" s="1"/>
      <c r="Y24" s="329"/>
      <c r="Z24" s="1"/>
      <c r="AA24" s="445"/>
    </row>
    <row r="25" spans="1:27" s="2" customFormat="1" ht="29.25" customHeight="1" x14ac:dyDescent="0.25">
      <c r="A25" s="210" t="s">
        <v>256</v>
      </c>
      <c r="B25" s="489"/>
      <c r="C25" s="9">
        <v>2018</v>
      </c>
      <c r="D25" s="10" t="s">
        <v>68</v>
      </c>
      <c r="E25" s="10">
        <v>8</v>
      </c>
      <c r="F25" s="268" t="s">
        <v>257</v>
      </c>
      <c r="G25" s="3">
        <v>12750</v>
      </c>
      <c r="H25" s="3" t="s">
        <v>37</v>
      </c>
      <c r="I25" s="103"/>
      <c r="J25" s="5"/>
      <c r="K25" s="1"/>
      <c r="L25" s="330"/>
      <c r="M25" s="338"/>
      <c r="N25" s="5">
        <v>12750</v>
      </c>
      <c r="O25" s="5"/>
      <c r="P25" s="68"/>
      <c r="Q25" s="329"/>
      <c r="R25" s="337"/>
      <c r="S25" s="1"/>
      <c r="T25" s="1"/>
      <c r="U25" s="1"/>
      <c r="V25" s="445">
        <v>12750</v>
      </c>
      <c r="W25" s="446"/>
      <c r="X25" s="1"/>
      <c r="Y25" s="329"/>
      <c r="Z25" s="1"/>
      <c r="AA25" s="445"/>
    </row>
    <row r="26" spans="1:27" s="2" customFormat="1" x14ac:dyDescent="0.25">
      <c r="A26" s="210"/>
      <c r="B26" s="489"/>
      <c r="C26" s="9"/>
      <c r="D26" s="10"/>
      <c r="E26" s="10"/>
      <c r="F26" s="4" t="s">
        <v>23</v>
      </c>
      <c r="G26" s="3"/>
      <c r="H26" s="3"/>
      <c r="I26" s="103"/>
      <c r="J26" s="5"/>
      <c r="K26" s="5"/>
      <c r="L26" s="330"/>
      <c r="M26" s="338"/>
      <c r="N26" s="5"/>
      <c r="O26" s="5"/>
      <c r="P26" s="68"/>
      <c r="Q26" s="329"/>
      <c r="R26" s="337"/>
      <c r="S26" s="1"/>
      <c r="T26" s="1"/>
      <c r="U26" s="1"/>
      <c r="V26" s="445"/>
      <c r="W26" s="446"/>
      <c r="X26" s="1"/>
      <c r="Y26" s="329"/>
      <c r="Z26" s="1"/>
      <c r="AA26" s="445"/>
    </row>
    <row r="27" spans="1:27" s="2" customFormat="1" ht="29.25" customHeight="1" x14ac:dyDescent="0.25">
      <c r="A27" s="208" t="s">
        <v>258</v>
      </c>
      <c r="B27" s="487" t="s">
        <v>270</v>
      </c>
      <c r="C27" s="11">
        <v>2016</v>
      </c>
      <c r="D27" s="3" t="s">
        <v>110</v>
      </c>
      <c r="E27" s="3">
        <v>8</v>
      </c>
      <c r="F27" s="268" t="s">
        <v>40</v>
      </c>
      <c r="G27" s="3">
        <v>45667</v>
      </c>
      <c r="H27" s="3" t="s">
        <v>37</v>
      </c>
      <c r="I27" s="103"/>
      <c r="J27" s="5"/>
      <c r="K27" s="5"/>
      <c r="L27" s="330"/>
      <c r="M27" s="338">
        <v>52000</v>
      </c>
      <c r="N27" s="6"/>
      <c r="O27" s="6"/>
      <c r="P27" s="68"/>
      <c r="Q27" s="329"/>
      <c r="R27" s="337"/>
      <c r="S27" s="1"/>
      <c r="T27" s="1"/>
      <c r="U27" s="1">
        <v>52000</v>
      </c>
      <c r="V27" s="445"/>
      <c r="W27" s="446"/>
      <c r="X27" s="1"/>
      <c r="Y27" s="329"/>
      <c r="Z27" s="1"/>
      <c r="AA27" s="445"/>
    </row>
    <row r="28" spans="1:27" s="2" customFormat="1" x14ac:dyDescent="0.25">
      <c r="A28" s="210"/>
      <c r="B28" s="489"/>
      <c r="C28" s="9"/>
      <c r="D28" s="10"/>
      <c r="E28" s="10"/>
      <c r="F28" s="4"/>
      <c r="G28" s="3"/>
      <c r="H28" s="3"/>
      <c r="I28" s="103"/>
      <c r="J28" s="5"/>
      <c r="K28" s="1"/>
      <c r="L28" s="330"/>
      <c r="M28" s="338"/>
      <c r="N28" s="5"/>
      <c r="O28" s="5"/>
      <c r="P28" s="68"/>
      <c r="Q28" s="329"/>
      <c r="R28" s="337"/>
      <c r="S28" s="1"/>
      <c r="T28" s="1"/>
      <c r="U28" s="1"/>
      <c r="V28" s="445"/>
      <c r="W28" s="446"/>
      <c r="X28" s="1"/>
      <c r="Y28" s="329"/>
      <c r="Z28" s="1"/>
      <c r="AA28" s="445"/>
    </row>
    <row r="29" spans="1:27" s="2" customFormat="1" ht="29.25" customHeight="1" x14ac:dyDescent="0.25">
      <c r="A29" s="210" t="s">
        <v>41</v>
      </c>
      <c r="B29" s="489" t="s">
        <v>271</v>
      </c>
      <c r="C29" s="9">
        <v>2008</v>
      </c>
      <c r="D29" s="10" t="s">
        <v>68</v>
      </c>
      <c r="E29" s="10">
        <v>10</v>
      </c>
      <c r="F29" s="268" t="s">
        <v>42</v>
      </c>
      <c r="G29" s="3">
        <v>8063</v>
      </c>
      <c r="H29" s="3" t="s">
        <v>37</v>
      </c>
      <c r="I29" s="103"/>
      <c r="J29" s="5"/>
      <c r="K29" s="5"/>
      <c r="L29" s="330"/>
      <c r="M29" s="338"/>
      <c r="N29" s="5"/>
      <c r="O29" s="5"/>
      <c r="P29" s="68">
        <v>10000</v>
      </c>
      <c r="Q29" s="329"/>
      <c r="R29" s="337"/>
      <c r="S29" s="1"/>
      <c r="T29" s="1"/>
      <c r="U29" s="1"/>
      <c r="V29" s="445"/>
      <c r="W29" s="446"/>
      <c r="X29" s="1"/>
      <c r="Y29" s="329"/>
      <c r="Z29" s="1">
        <v>10000</v>
      </c>
      <c r="AA29" s="445"/>
    </row>
    <row r="30" spans="1:27" s="2" customFormat="1" x14ac:dyDescent="0.25">
      <c r="A30" s="210"/>
      <c r="B30" s="489"/>
      <c r="C30" s="9"/>
      <c r="D30" s="10"/>
      <c r="E30" s="10"/>
      <c r="F30" s="4"/>
      <c r="G30" s="3"/>
      <c r="H30" s="3"/>
      <c r="I30" s="103"/>
      <c r="J30" s="5"/>
      <c r="K30" s="5"/>
      <c r="L30" s="330"/>
      <c r="M30" s="338"/>
      <c r="N30" s="5"/>
      <c r="O30" s="5"/>
      <c r="P30" s="68"/>
      <c r="Q30" s="329"/>
      <c r="R30" s="337"/>
      <c r="S30" s="1"/>
      <c r="T30" s="1"/>
      <c r="U30" s="1"/>
      <c r="V30" s="445"/>
      <c r="W30" s="446"/>
      <c r="X30" s="1"/>
      <c r="Y30" s="329"/>
      <c r="Z30" s="1"/>
      <c r="AA30" s="445"/>
    </row>
    <row r="31" spans="1:27" s="2" customFormat="1" ht="29.25" customHeight="1" x14ac:dyDescent="0.25">
      <c r="A31" s="210" t="s">
        <v>43</v>
      </c>
      <c r="B31" s="489"/>
      <c r="C31" s="9">
        <v>2019</v>
      </c>
      <c r="D31" s="10" t="s">
        <v>116</v>
      </c>
      <c r="E31" s="10">
        <v>30</v>
      </c>
      <c r="F31" s="268" t="s">
        <v>43</v>
      </c>
      <c r="G31" s="3">
        <v>9195</v>
      </c>
      <c r="H31" s="3" t="s">
        <v>37</v>
      </c>
      <c r="I31" s="103"/>
      <c r="J31" s="5"/>
      <c r="K31" s="1"/>
      <c r="L31" s="330"/>
      <c r="M31" s="338"/>
      <c r="N31" s="5"/>
      <c r="O31" s="5"/>
      <c r="P31" s="68"/>
      <c r="Q31" s="329"/>
      <c r="R31" s="337"/>
      <c r="S31" s="1"/>
      <c r="T31" s="1"/>
      <c r="U31" s="1"/>
      <c r="V31" s="445"/>
      <c r="W31" s="446"/>
      <c r="X31" s="1"/>
      <c r="Y31" s="329"/>
      <c r="Z31" s="1"/>
      <c r="AA31" s="445"/>
    </row>
    <row r="32" spans="1:27" s="2" customFormat="1" ht="13.5" customHeight="1" x14ac:dyDescent="0.25">
      <c r="A32" s="210"/>
      <c r="B32" s="489"/>
      <c r="C32" s="9"/>
      <c r="D32" s="10"/>
      <c r="E32" s="10"/>
      <c r="F32" s="4"/>
      <c r="G32" s="3"/>
      <c r="H32" s="3"/>
      <c r="I32" s="103"/>
      <c r="J32" s="5"/>
      <c r="K32" s="1"/>
      <c r="L32" s="330"/>
      <c r="M32" s="338"/>
      <c r="N32" s="5"/>
      <c r="O32" s="5"/>
      <c r="P32" s="68"/>
      <c r="Q32" s="329"/>
      <c r="R32" s="337"/>
      <c r="S32" s="1"/>
      <c r="T32" s="1"/>
      <c r="U32" s="1"/>
      <c r="V32" s="445"/>
      <c r="W32" s="446"/>
      <c r="X32" s="1"/>
      <c r="Y32" s="329"/>
      <c r="Z32" s="1"/>
      <c r="AA32" s="445"/>
    </row>
    <row r="33" spans="1:27" s="2" customFormat="1" ht="29.25" customHeight="1" x14ac:dyDescent="0.25">
      <c r="A33" s="210" t="s">
        <v>44</v>
      </c>
      <c r="B33" s="489"/>
      <c r="C33" s="9">
        <v>2020</v>
      </c>
      <c r="D33" s="10" t="s">
        <v>48</v>
      </c>
      <c r="E33" s="10">
        <v>20</v>
      </c>
      <c r="F33" s="268" t="s">
        <v>45</v>
      </c>
      <c r="G33" s="3">
        <v>13692</v>
      </c>
      <c r="H33" s="3" t="s">
        <v>37</v>
      </c>
      <c r="I33" s="102"/>
      <c r="J33" s="5"/>
      <c r="K33" s="1"/>
      <c r="L33" s="330"/>
      <c r="M33" s="338"/>
      <c r="N33" s="5"/>
      <c r="O33" s="5"/>
      <c r="P33" s="68"/>
      <c r="Q33" s="329"/>
      <c r="R33" s="337"/>
      <c r="S33" s="1"/>
      <c r="T33" s="1"/>
      <c r="U33" s="1"/>
      <c r="V33" s="445"/>
      <c r="W33" s="446"/>
      <c r="X33" s="1"/>
      <c r="Y33" s="329"/>
      <c r="Z33" s="1"/>
      <c r="AA33" s="445"/>
    </row>
    <row r="34" spans="1:27" s="2" customFormat="1" x14ac:dyDescent="0.25">
      <c r="A34" s="210"/>
      <c r="B34" s="489"/>
      <c r="C34" s="9"/>
      <c r="D34" s="10"/>
      <c r="E34" s="10"/>
      <c r="F34" s="4"/>
      <c r="G34" s="3"/>
      <c r="H34" s="3"/>
      <c r="I34" s="102"/>
      <c r="J34" s="5"/>
      <c r="K34" s="1"/>
      <c r="L34" s="330"/>
      <c r="M34" s="338"/>
      <c r="N34" s="5"/>
      <c r="O34" s="5"/>
      <c r="P34" s="68"/>
      <c r="Q34" s="329"/>
      <c r="R34" s="337"/>
      <c r="S34" s="1"/>
      <c r="T34" s="1"/>
      <c r="U34" s="1"/>
      <c r="V34" s="445"/>
      <c r="W34" s="446"/>
      <c r="X34" s="1"/>
      <c r="Y34" s="329"/>
      <c r="Z34" s="1"/>
      <c r="AA34" s="445"/>
    </row>
    <row r="35" spans="1:27" s="2" customFormat="1" ht="18.75" customHeight="1" x14ac:dyDescent="0.25">
      <c r="A35" s="210" t="s">
        <v>46</v>
      </c>
      <c r="B35" s="489"/>
      <c r="C35" s="9">
        <v>2015</v>
      </c>
      <c r="D35" s="10" t="s">
        <v>65</v>
      </c>
      <c r="E35" s="10">
        <v>15</v>
      </c>
      <c r="F35" s="268" t="s">
        <v>47</v>
      </c>
      <c r="G35" s="3">
        <v>10950</v>
      </c>
      <c r="H35" s="3" t="s">
        <v>37</v>
      </c>
      <c r="I35" s="102"/>
      <c r="J35" s="5"/>
      <c r="K35" s="1"/>
      <c r="L35" s="330"/>
      <c r="M35" s="338"/>
      <c r="N35" s="5"/>
      <c r="O35" s="5"/>
      <c r="P35" s="68"/>
      <c r="Q35" s="329"/>
      <c r="R35" s="337">
        <v>12000</v>
      </c>
      <c r="S35" s="1"/>
      <c r="T35" s="1"/>
      <c r="U35" s="1"/>
      <c r="V35" s="445"/>
      <c r="W35" s="446"/>
      <c r="X35" s="1"/>
      <c r="Y35" s="329"/>
      <c r="Z35" s="1"/>
      <c r="AA35" s="445"/>
    </row>
    <row r="36" spans="1:27" s="2" customFormat="1" ht="16.5" thickBot="1" x14ac:dyDescent="0.3">
      <c r="A36" s="212"/>
      <c r="B36" s="492"/>
      <c r="C36" s="148"/>
      <c r="D36" s="149"/>
      <c r="E36" s="149"/>
      <c r="F36" s="150"/>
      <c r="G36" s="151"/>
      <c r="H36" s="151"/>
      <c r="I36" s="152"/>
      <c r="J36" s="153"/>
      <c r="K36" s="154"/>
      <c r="L36" s="332"/>
      <c r="M36" s="339"/>
      <c r="N36" s="153"/>
      <c r="O36" s="153"/>
      <c r="P36" s="155"/>
      <c r="Q36" s="343"/>
      <c r="R36" s="447"/>
      <c r="S36" s="154"/>
      <c r="T36" s="154"/>
      <c r="U36" s="154"/>
      <c r="V36" s="448"/>
      <c r="W36" s="449"/>
      <c r="X36" s="154"/>
      <c r="Y36" s="450"/>
      <c r="Z36" s="154"/>
      <c r="AA36" s="451"/>
    </row>
    <row r="37" spans="1:27" ht="16.5" thickTop="1" x14ac:dyDescent="0.25">
      <c r="A37" s="213" t="s">
        <v>55</v>
      </c>
      <c r="B37" s="493"/>
      <c r="C37" s="142"/>
      <c r="D37" s="143"/>
      <c r="E37" s="143"/>
      <c r="F37" s="143"/>
      <c r="G37" s="143"/>
      <c r="H37" s="143"/>
      <c r="I37" s="143"/>
      <c r="J37" s="144"/>
      <c r="K37" s="144">
        <v>-31884</v>
      </c>
      <c r="L37" s="302"/>
      <c r="M37" s="235"/>
      <c r="N37" s="145">
        <v>-60000</v>
      </c>
      <c r="O37" s="144">
        <v>-60000</v>
      </c>
      <c r="P37" s="147"/>
      <c r="Q37" s="296">
        <v>-60000</v>
      </c>
      <c r="R37" s="235">
        <v>-60000</v>
      </c>
      <c r="S37" s="145"/>
      <c r="T37" s="145"/>
      <c r="U37" s="145">
        <v>-60000</v>
      </c>
      <c r="V37" s="201">
        <v>-60000</v>
      </c>
      <c r="W37" s="417"/>
      <c r="X37" s="145">
        <v>-60000</v>
      </c>
      <c r="Y37" s="333">
        <v>-60000</v>
      </c>
      <c r="Z37" s="145">
        <v>-60000</v>
      </c>
      <c r="AA37" s="452"/>
    </row>
    <row r="38" spans="1:27" x14ac:dyDescent="0.25">
      <c r="A38" s="214" t="s">
        <v>56</v>
      </c>
      <c r="B38" s="494"/>
      <c r="C38" s="38"/>
      <c r="D38" s="39"/>
      <c r="E38" s="39"/>
      <c r="F38" s="39"/>
      <c r="G38" s="39"/>
      <c r="H38" s="39"/>
      <c r="I38" s="39"/>
      <c r="J38" s="16"/>
      <c r="K38" s="16"/>
      <c r="L38" s="45">
        <v>-25000</v>
      </c>
      <c r="M38" s="64" t="s">
        <v>23</v>
      </c>
      <c r="N38" s="12">
        <v>-15000</v>
      </c>
      <c r="O38" s="16"/>
      <c r="P38" s="69" t="s">
        <v>23</v>
      </c>
      <c r="Q38" s="299">
        <v>-15000</v>
      </c>
      <c r="R38" s="64"/>
      <c r="S38" s="12">
        <v>-15000</v>
      </c>
      <c r="T38" s="12"/>
      <c r="U38" s="12">
        <v>-15000</v>
      </c>
      <c r="V38" s="67"/>
      <c r="W38" s="418"/>
      <c r="X38" s="12">
        <v>-15000</v>
      </c>
      <c r="Y38" s="45"/>
      <c r="Z38" s="12"/>
      <c r="AA38" s="65"/>
    </row>
    <row r="39" spans="1:27" x14ac:dyDescent="0.25">
      <c r="A39" s="214" t="s">
        <v>57</v>
      </c>
      <c r="B39" s="494"/>
      <c r="C39" s="38"/>
      <c r="D39" s="39"/>
      <c r="E39" s="39"/>
      <c r="F39" s="39"/>
      <c r="G39" s="39"/>
      <c r="H39" s="39"/>
      <c r="I39" s="39"/>
      <c r="J39" s="16"/>
      <c r="K39" s="16"/>
      <c r="L39" s="45"/>
      <c r="M39" s="64"/>
      <c r="N39" s="12"/>
      <c r="O39" s="16"/>
      <c r="P39" s="69"/>
      <c r="Q39" s="299">
        <v>-150000</v>
      </c>
      <c r="R39" s="64"/>
      <c r="S39" s="12"/>
      <c r="T39" s="12"/>
      <c r="U39" s="12"/>
      <c r="V39" s="67"/>
      <c r="W39" s="418"/>
      <c r="X39" s="12"/>
      <c r="Y39" s="45"/>
      <c r="Z39" s="12"/>
      <c r="AA39" s="65"/>
    </row>
    <row r="40" spans="1:27" x14ac:dyDescent="0.25">
      <c r="A40" s="214" t="s">
        <v>59</v>
      </c>
      <c r="B40" s="494"/>
      <c r="C40" s="38"/>
      <c r="D40" s="39"/>
      <c r="E40" s="39"/>
      <c r="F40" s="39"/>
      <c r="G40" s="39"/>
      <c r="H40" s="39"/>
      <c r="I40" s="39"/>
      <c r="J40" s="16"/>
      <c r="K40" s="16">
        <v>-45000</v>
      </c>
      <c r="L40" s="45"/>
      <c r="M40" s="64"/>
      <c r="N40" s="12"/>
      <c r="O40" s="16"/>
      <c r="P40" s="69"/>
      <c r="Q40" s="299"/>
      <c r="R40" s="64"/>
      <c r="S40" s="12"/>
      <c r="T40" s="12"/>
      <c r="U40" s="12">
        <v>-45000</v>
      </c>
      <c r="V40" s="67"/>
      <c r="W40" s="418"/>
      <c r="X40" s="12"/>
      <c r="Y40" s="45"/>
      <c r="Z40" s="12"/>
      <c r="AA40" s="65"/>
    </row>
    <row r="41" spans="1:27" x14ac:dyDescent="0.25">
      <c r="A41" s="214" t="s">
        <v>58</v>
      </c>
      <c r="B41" s="494"/>
      <c r="C41" s="38"/>
      <c r="D41" s="39"/>
      <c r="E41" s="39"/>
      <c r="F41" s="39"/>
      <c r="G41" s="39"/>
      <c r="H41" s="39"/>
      <c r="I41" s="39"/>
      <c r="J41" s="16"/>
      <c r="K41" s="16">
        <v>-50000</v>
      </c>
      <c r="L41" s="45"/>
      <c r="M41" s="64"/>
      <c r="N41" s="12"/>
      <c r="O41" s="16"/>
      <c r="P41" s="69"/>
      <c r="Q41" s="299"/>
      <c r="R41" s="64"/>
      <c r="S41" s="12"/>
      <c r="T41" s="12"/>
      <c r="U41" s="12"/>
      <c r="V41" s="67"/>
      <c r="W41" s="418"/>
      <c r="X41" s="12"/>
      <c r="Y41" s="45"/>
      <c r="Z41" s="12">
        <v>-50000</v>
      </c>
      <c r="AA41" s="65"/>
    </row>
    <row r="42" spans="1:27" ht="16.5" thickBot="1" x14ac:dyDescent="0.3">
      <c r="A42" s="215" t="s">
        <v>60</v>
      </c>
      <c r="B42" s="495"/>
      <c r="C42" s="156"/>
      <c r="D42" s="157"/>
      <c r="E42" s="157"/>
      <c r="F42" s="157"/>
      <c r="G42" s="157"/>
      <c r="H42" s="157"/>
      <c r="I42" s="157"/>
      <c r="J42" s="158"/>
      <c r="K42" s="158"/>
      <c r="L42" s="206">
        <v>-25000</v>
      </c>
      <c r="M42" s="205"/>
      <c r="N42" s="159"/>
      <c r="O42" s="158"/>
      <c r="P42" s="161"/>
      <c r="Q42" s="297"/>
      <c r="R42" s="205"/>
      <c r="S42" s="159"/>
      <c r="T42" s="159"/>
      <c r="U42" s="159"/>
      <c r="V42" s="453"/>
      <c r="W42" s="454"/>
      <c r="X42" s="159"/>
      <c r="Y42" s="206"/>
      <c r="Z42" s="159"/>
      <c r="AA42" s="160"/>
    </row>
    <row r="43" spans="1:27" ht="16.5" thickTop="1" x14ac:dyDescent="0.25">
      <c r="A43" s="216" t="s">
        <v>50</v>
      </c>
      <c r="B43" s="482"/>
      <c r="C43" s="162"/>
      <c r="D43" s="163"/>
      <c r="E43" s="163"/>
      <c r="F43" s="163"/>
      <c r="G43" s="163"/>
      <c r="H43" s="163"/>
      <c r="I43" s="163"/>
      <c r="J43" s="164"/>
      <c r="K43" s="164">
        <v>-50750</v>
      </c>
      <c r="L43" s="333"/>
      <c r="M43" s="340"/>
      <c r="N43" s="165"/>
      <c r="O43" s="164"/>
      <c r="P43" s="166"/>
      <c r="Q43" s="344"/>
      <c r="R43" s="340"/>
      <c r="S43" s="165"/>
      <c r="T43" s="165"/>
      <c r="U43" s="165"/>
      <c r="V43" s="455"/>
      <c r="W43" s="456"/>
      <c r="X43" s="165"/>
      <c r="Y43" s="333"/>
      <c r="Z43" s="165"/>
      <c r="AA43" s="452"/>
    </row>
    <row r="44" spans="1:27" ht="16.5" thickBot="1" x14ac:dyDescent="0.3">
      <c r="A44" s="215" t="s">
        <v>223</v>
      </c>
      <c r="B44" s="495"/>
      <c r="C44" s="156"/>
      <c r="D44" s="157"/>
      <c r="E44" s="157"/>
      <c r="F44" s="157"/>
      <c r="G44" s="157"/>
      <c r="H44" s="157"/>
      <c r="I44" s="157"/>
      <c r="J44" s="158"/>
      <c r="K44" s="158">
        <v>-415000</v>
      </c>
      <c r="L44" s="206"/>
      <c r="M44" s="205"/>
      <c r="N44" s="159"/>
      <c r="O44" s="158"/>
      <c r="P44" s="161"/>
      <c r="Q44" s="297"/>
      <c r="R44" s="205"/>
      <c r="S44" s="159"/>
      <c r="T44" s="159"/>
      <c r="U44" s="159"/>
      <c r="V44" s="453"/>
      <c r="W44" s="454"/>
      <c r="X44" s="159"/>
      <c r="Y44" s="346"/>
      <c r="Z44" s="159"/>
      <c r="AA44" s="217"/>
    </row>
    <row r="45" spans="1:27" ht="17.25" thickTop="1" thickBot="1" x14ac:dyDescent="0.3">
      <c r="A45" s="636" t="s">
        <v>99</v>
      </c>
      <c r="B45" s="637"/>
      <c r="C45" s="638"/>
      <c r="D45" s="639"/>
      <c r="E45" s="639"/>
      <c r="F45" s="639"/>
      <c r="G45" s="639"/>
      <c r="H45" s="639"/>
      <c r="I45" s="639"/>
      <c r="J45" s="640"/>
      <c r="K45" s="640">
        <v>0</v>
      </c>
      <c r="L45" s="641">
        <v>-153000</v>
      </c>
      <c r="M45" s="642">
        <v>-52000</v>
      </c>
      <c r="N45" s="643">
        <v>-252750</v>
      </c>
      <c r="O45" s="640">
        <v>-165000</v>
      </c>
      <c r="P45" s="644">
        <v>-10000</v>
      </c>
      <c r="Q45" s="645">
        <v>-590000</v>
      </c>
      <c r="R45" s="642">
        <v>-202000</v>
      </c>
      <c r="S45" s="643">
        <v>-85000</v>
      </c>
      <c r="T45" s="643">
        <v>0</v>
      </c>
      <c r="U45" s="643">
        <v>-457000</v>
      </c>
      <c r="V45" s="646">
        <v>-202750</v>
      </c>
      <c r="W45" s="647">
        <v>-110000</v>
      </c>
      <c r="X45" s="643">
        <v>-310000</v>
      </c>
      <c r="Y45" s="645">
        <v>-215000</v>
      </c>
      <c r="Z45" s="643">
        <v>-285000</v>
      </c>
      <c r="AA45" s="646">
        <v>0</v>
      </c>
    </row>
    <row r="46" spans="1:27" s="2" customFormat="1" ht="16.5" thickTop="1" x14ac:dyDescent="0.25">
      <c r="A46" s="648"/>
      <c r="B46" s="649"/>
      <c r="C46" s="650"/>
      <c r="D46" s="651"/>
      <c r="E46" s="651"/>
      <c r="F46" s="652"/>
      <c r="G46" s="653"/>
      <c r="H46" s="653"/>
      <c r="I46" s="654"/>
      <c r="J46" s="655"/>
      <c r="K46" s="656"/>
      <c r="L46" s="657"/>
      <c r="M46" s="658" t="s">
        <v>202</v>
      </c>
      <c r="N46" s="655"/>
      <c r="O46" s="655"/>
      <c r="P46" s="659"/>
      <c r="Q46" s="660"/>
      <c r="R46" s="661"/>
      <c r="S46" s="656"/>
      <c r="T46" s="656"/>
      <c r="U46" s="656"/>
      <c r="V46" s="662"/>
      <c r="W46" s="663"/>
      <c r="X46" s="656"/>
      <c r="Y46" s="660"/>
      <c r="Z46" s="656"/>
      <c r="AA46" s="662"/>
    </row>
    <row r="47" spans="1:27" x14ac:dyDescent="0.25">
      <c r="A47" s="214" t="s">
        <v>103</v>
      </c>
      <c r="B47" s="494"/>
      <c r="C47" s="38"/>
      <c r="D47" s="39"/>
      <c r="E47" s="39"/>
      <c r="F47" s="39"/>
      <c r="G47" s="39"/>
      <c r="H47" s="39"/>
      <c r="I47" s="39"/>
      <c r="J47" s="16"/>
      <c r="K47" s="16">
        <f t="shared" ref="K47:AA47" si="0">SUM(K3:K45)</f>
        <v>151246</v>
      </c>
      <c r="L47" s="45">
        <f t="shared" si="0"/>
        <v>82945</v>
      </c>
      <c r="M47" s="304">
        <f t="shared" si="0"/>
        <v>27433</v>
      </c>
      <c r="N47" s="16">
        <f t="shared" si="0"/>
        <v>0</v>
      </c>
      <c r="O47" s="16">
        <f t="shared" si="0"/>
        <v>0</v>
      </c>
      <c r="P47" s="54">
        <f t="shared" si="0"/>
        <v>0</v>
      </c>
      <c r="Q47" s="45">
        <f t="shared" si="0"/>
        <v>0</v>
      </c>
      <c r="R47" s="304">
        <f t="shared" si="0"/>
        <v>0</v>
      </c>
      <c r="S47" s="16">
        <f t="shared" si="0"/>
        <v>0</v>
      </c>
      <c r="T47" s="16">
        <f t="shared" si="0"/>
        <v>0</v>
      </c>
      <c r="U47" s="16">
        <f t="shared" si="0"/>
        <v>0</v>
      </c>
      <c r="V47" s="65">
        <f t="shared" si="0"/>
        <v>0</v>
      </c>
      <c r="W47" s="419">
        <f t="shared" si="0"/>
        <v>0</v>
      </c>
      <c r="X47" s="16">
        <f t="shared" si="0"/>
        <v>0</v>
      </c>
      <c r="Y47" s="45">
        <f t="shared" si="0"/>
        <v>0</v>
      </c>
      <c r="Z47" s="16">
        <f t="shared" si="0"/>
        <v>0</v>
      </c>
      <c r="AA47" s="65">
        <f t="shared" si="0"/>
        <v>0</v>
      </c>
    </row>
    <row r="48" spans="1:27" x14ac:dyDescent="0.25">
      <c r="A48" s="214" t="s">
        <v>49</v>
      </c>
      <c r="B48" s="494"/>
      <c r="C48" s="38"/>
      <c r="D48" s="39"/>
      <c r="E48" s="39"/>
      <c r="F48" s="39"/>
      <c r="G48" s="39"/>
      <c r="H48" s="39"/>
      <c r="I48" s="39"/>
      <c r="J48" s="16"/>
      <c r="K48" s="16">
        <v>-86996</v>
      </c>
      <c r="L48" s="45">
        <v>-82945</v>
      </c>
      <c r="M48" s="304">
        <v>-27433</v>
      </c>
      <c r="N48" s="16"/>
      <c r="O48" s="16"/>
      <c r="P48" s="69"/>
      <c r="Q48" s="299"/>
      <c r="R48" s="64"/>
      <c r="S48" s="12"/>
      <c r="T48" s="12"/>
      <c r="U48" s="12"/>
      <c r="V48" s="67"/>
      <c r="W48" s="418"/>
      <c r="X48" s="12"/>
      <c r="Y48" s="45"/>
      <c r="Z48" s="12"/>
      <c r="AA48" s="65"/>
    </row>
    <row r="49" spans="1:27" x14ac:dyDescent="0.25">
      <c r="A49" s="214" t="s">
        <v>104</v>
      </c>
      <c r="B49" s="494"/>
      <c r="C49" s="38"/>
      <c r="D49" s="39"/>
      <c r="E49" s="39"/>
      <c r="F49" s="39"/>
      <c r="G49" s="39"/>
      <c r="H49" s="39"/>
      <c r="I49" s="39"/>
      <c r="J49" s="16"/>
      <c r="K49" s="16">
        <v>-17500</v>
      </c>
      <c r="L49" s="45"/>
      <c r="M49" s="304"/>
      <c r="N49" s="16"/>
      <c r="O49" s="16"/>
      <c r="P49" s="69"/>
      <c r="Q49" s="299"/>
      <c r="R49" s="64"/>
      <c r="S49" s="12"/>
      <c r="T49" s="12"/>
      <c r="U49" s="12"/>
      <c r="V49" s="67"/>
      <c r="W49" s="418"/>
      <c r="X49" s="12"/>
      <c r="Y49" s="45"/>
      <c r="Z49" s="12"/>
      <c r="AA49" s="65"/>
    </row>
    <row r="50" spans="1:27" x14ac:dyDescent="0.25">
      <c r="A50" s="214" t="s">
        <v>54</v>
      </c>
      <c r="B50" s="494"/>
      <c r="C50" s="38"/>
      <c r="D50" s="39"/>
      <c r="E50" s="39"/>
      <c r="F50" s="39"/>
      <c r="G50" s="39"/>
      <c r="H50" s="39"/>
      <c r="I50" s="39"/>
      <c r="J50" s="16"/>
      <c r="K50" s="16">
        <v>-13000</v>
      </c>
      <c r="L50" s="45"/>
      <c r="M50" s="304"/>
      <c r="N50" s="16"/>
      <c r="O50" s="16"/>
      <c r="P50" s="69"/>
      <c r="Q50" s="299"/>
      <c r="R50" s="64"/>
      <c r="S50" s="12"/>
      <c r="T50" s="12"/>
      <c r="U50" s="12"/>
      <c r="V50" s="67"/>
      <c r="W50" s="418"/>
      <c r="X50" s="12"/>
      <c r="Y50" s="45"/>
      <c r="Z50" s="12"/>
      <c r="AA50" s="65"/>
    </row>
    <row r="51" spans="1:27" x14ac:dyDescent="0.25">
      <c r="A51" s="214" t="s">
        <v>54</v>
      </c>
      <c r="B51" s="494"/>
      <c r="C51" s="38"/>
      <c r="D51" s="39"/>
      <c r="E51" s="39"/>
      <c r="F51" s="39"/>
      <c r="G51" s="39"/>
      <c r="H51" s="39"/>
      <c r="I51" s="39"/>
      <c r="J51" s="16"/>
      <c r="K51" s="16">
        <v>-33750</v>
      </c>
      <c r="L51" s="45"/>
      <c r="M51" s="304"/>
      <c r="N51" s="16"/>
      <c r="O51" s="16"/>
      <c r="P51" s="69"/>
      <c r="Q51" s="299"/>
      <c r="R51" s="64"/>
      <c r="S51" s="12"/>
      <c r="T51" s="12"/>
      <c r="U51" s="12"/>
      <c r="V51" s="67"/>
      <c r="W51" s="418"/>
      <c r="X51" s="12"/>
      <c r="Y51" s="45"/>
      <c r="Z51" s="12"/>
      <c r="AA51" s="65"/>
    </row>
    <row r="52" spans="1:27" x14ac:dyDescent="0.25">
      <c r="A52" s="214" t="s">
        <v>52</v>
      </c>
      <c r="B52" s="494"/>
      <c r="C52" s="38"/>
      <c r="D52" s="39"/>
      <c r="E52" s="39"/>
      <c r="F52" s="39"/>
      <c r="G52" s="39"/>
      <c r="H52" s="39"/>
      <c r="I52" s="39"/>
      <c r="J52" s="16"/>
      <c r="K52" s="16">
        <f>SUM(K47:K51)</f>
        <v>0</v>
      </c>
      <c r="L52" s="45">
        <f t="shared" ref="L52:Y52" si="1">SUM(L47:L51)</f>
        <v>0</v>
      </c>
      <c r="M52" s="304">
        <f t="shared" si="1"/>
        <v>0</v>
      </c>
      <c r="N52" s="16">
        <f t="shared" si="1"/>
        <v>0</v>
      </c>
      <c r="O52" s="16">
        <f t="shared" si="1"/>
        <v>0</v>
      </c>
      <c r="P52" s="54">
        <f t="shared" si="1"/>
        <v>0</v>
      </c>
      <c r="Q52" s="45">
        <f t="shared" si="1"/>
        <v>0</v>
      </c>
      <c r="R52" s="304">
        <f t="shared" si="1"/>
        <v>0</v>
      </c>
      <c r="S52" s="16">
        <f t="shared" si="1"/>
        <v>0</v>
      </c>
      <c r="T52" s="16">
        <f t="shared" si="1"/>
        <v>0</v>
      </c>
      <c r="U52" s="16">
        <f t="shared" si="1"/>
        <v>0</v>
      </c>
      <c r="V52" s="65">
        <f t="shared" si="1"/>
        <v>0</v>
      </c>
      <c r="W52" s="419">
        <f t="shared" si="1"/>
        <v>0</v>
      </c>
      <c r="X52" s="16">
        <f t="shared" si="1"/>
        <v>0</v>
      </c>
      <c r="Y52" s="45">
        <f t="shared" si="1"/>
        <v>0</v>
      </c>
      <c r="Z52" s="16">
        <f t="shared" ref="Z52:AA52" si="2">SUM(Z47:Z51)</f>
        <v>0</v>
      </c>
      <c r="AA52" s="65">
        <f t="shared" si="2"/>
        <v>0</v>
      </c>
    </row>
    <row r="53" spans="1:27" ht="16.5" thickBot="1" x14ac:dyDescent="0.3">
      <c r="A53" s="543" t="s">
        <v>53</v>
      </c>
      <c r="B53" s="544"/>
      <c r="C53" s="545"/>
      <c r="D53" s="546"/>
      <c r="E53" s="546"/>
      <c r="F53" s="546"/>
      <c r="G53" s="546"/>
      <c r="H53" s="546"/>
      <c r="I53" s="546"/>
      <c r="J53" s="547"/>
      <c r="K53" s="547">
        <v>-25000</v>
      </c>
      <c r="L53" s="548">
        <v>-50000</v>
      </c>
      <c r="M53" s="549">
        <v>-200000</v>
      </c>
      <c r="N53" s="549">
        <v>-200000</v>
      </c>
      <c r="O53" s="549">
        <v>-225000</v>
      </c>
      <c r="P53" s="549">
        <v>-225000</v>
      </c>
      <c r="Q53" s="549">
        <v>-225000</v>
      </c>
      <c r="R53" s="549">
        <v>-200000</v>
      </c>
      <c r="S53" s="550">
        <v>-200000</v>
      </c>
      <c r="T53" s="550">
        <v>-200000</v>
      </c>
      <c r="U53" s="550">
        <v>-200000</v>
      </c>
      <c r="V53" s="551">
        <v>-200000</v>
      </c>
      <c r="W53" s="552">
        <v>-225000</v>
      </c>
      <c r="X53" s="550">
        <v>-225000</v>
      </c>
      <c r="Y53" s="553">
        <v>-225000</v>
      </c>
      <c r="Z53" s="550">
        <v>-225000</v>
      </c>
      <c r="AA53" s="551">
        <v>-225000</v>
      </c>
    </row>
    <row r="54" spans="1:27" ht="17.25" thickTop="1" thickBot="1" x14ac:dyDescent="0.3">
      <c r="A54" s="559" t="s">
        <v>51</v>
      </c>
      <c r="B54" s="560"/>
      <c r="C54" s="561"/>
      <c r="D54" s="562"/>
      <c r="E54" s="562"/>
      <c r="F54" s="562"/>
      <c r="G54" s="563"/>
      <c r="H54" s="563"/>
      <c r="I54" s="563"/>
      <c r="J54" s="194"/>
      <c r="K54" s="194">
        <f>SUM(K48+K49+K50+K51+K53)</f>
        <v>-176246</v>
      </c>
      <c r="L54" s="295">
        <f>SUM(L48+L49+L50+L51+L53)</f>
        <v>-132945</v>
      </c>
      <c r="M54" s="207">
        <f t="shared" ref="M54:Y54" si="3">SUM(M48+M49+M50+M51+M53)</f>
        <v>-227433</v>
      </c>
      <c r="N54" s="194">
        <f t="shared" si="3"/>
        <v>-200000</v>
      </c>
      <c r="O54" s="194">
        <f t="shared" si="3"/>
        <v>-225000</v>
      </c>
      <c r="P54" s="196">
        <f t="shared" si="3"/>
        <v>-225000</v>
      </c>
      <c r="Q54" s="295">
        <f t="shared" si="3"/>
        <v>-225000</v>
      </c>
      <c r="R54" s="207">
        <f t="shared" si="3"/>
        <v>-200000</v>
      </c>
      <c r="S54" s="194">
        <f t="shared" si="3"/>
        <v>-200000</v>
      </c>
      <c r="T54" s="194">
        <f t="shared" si="3"/>
        <v>-200000</v>
      </c>
      <c r="U54" s="194">
        <f t="shared" si="3"/>
        <v>-200000</v>
      </c>
      <c r="V54" s="195">
        <f t="shared" si="3"/>
        <v>-200000</v>
      </c>
      <c r="W54" s="420">
        <f t="shared" si="3"/>
        <v>-225000</v>
      </c>
      <c r="X54" s="194">
        <f t="shared" si="3"/>
        <v>-225000</v>
      </c>
      <c r="Y54" s="295">
        <f t="shared" si="3"/>
        <v>-225000</v>
      </c>
      <c r="Z54" s="194">
        <f t="shared" ref="Z54:AA54" si="4">SUM(Z48+Z49+Z50+Z51+Z53)</f>
        <v>-225000</v>
      </c>
      <c r="AA54" s="195">
        <f t="shared" si="4"/>
        <v>-225000</v>
      </c>
    </row>
    <row r="55" spans="1:27" ht="17.25" thickTop="1" thickBot="1" x14ac:dyDescent="0.3">
      <c r="A55" s="218"/>
      <c r="B55" s="483"/>
      <c r="C55" s="197"/>
      <c r="D55" s="198"/>
      <c r="E55" s="198"/>
      <c r="F55" s="198"/>
      <c r="G55" s="198"/>
      <c r="H55" s="198"/>
      <c r="I55" s="198"/>
      <c r="J55" s="199"/>
      <c r="K55" s="199"/>
      <c r="L55" s="334"/>
      <c r="M55" s="341"/>
      <c r="N55" s="179"/>
      <c r="O55" s="177"/>
      <c r="P55" s="178"/>
      <c r="Q55" s="345"/>
      <c r="R55" s="461"/>
      <c r="S55" s="462"/>
      <c r="T55" s="462"/>
      <c r="U55" s="462"/>
      <c r="V55" s="463"/>
      <c r="W55" s="138"/>
      <c r="X55" s="462"/>
      <c r="Y55" s="458"/>
      <c r="Z55" s="462"/>
      <c r="AA55" s="460"/>
    </row>
    <row r="56" spans="1:27" ht="17.25" thickTop="1" thickBot="1" x14ac:dyDescent="0.3">
      <c r="A56" s="554" t="s">
        <v>203</v>
      </c>
      <c r="B56" s="555"/>
      <c r="C56" s="556"/>
      <c r="D56" s="557"/>
      <c r="E56" s="557"/>
      <c r="F56" s="557"/>
      <c r="G56" s="557"/>
      <c r="H56" s="557"/>
      <c r="I56" s="557"/>
      <c r="J56" s="558">
        <v>93701.04</v>
      </c>
      <c r="K56" s="558">
        <f>SUM(J56+K45-K53)</f>
        <v>118701.04</v>
      </c>
      <c r="L56" s="558">
        <f t="shared" ref="L56:AA56" si="5">SUM(K56+L45-L53)</f>
        <v>15701.039999999994</v>
      </c>
      <c r="M56" s="558">
        <f t="shared" si="5"/>
        <v>163701.03999999998</v>
      </c>
      <c r="N56" s="558">
        <f t="shared" si="5"/>
        <v>110951.03999999998</v>
      </c>
      <c r="O56" s="558">
        <f t="shared" si="5"/>
        <v>170951.03999999998</v>
      </c>
      <c r="P56" s="558">
        <f t="shared" si="5"/>
        <v>385951.04</v>
      </c>
      <c r="Q56" s="558">
        <f t="shared" si="5"/>
        <v>20951.039999999979</v>
      </c>
      <c r="R56" s="558">
        <f t="shared" si="5"/>
        <v>18951.039999999979</v>
      </c>
      <c r="S56" s="558">
        <f t="shared" si="5"/>
        <v>133951.03999999998</v>
      </c>
      <c r="T56" s="558">
        <f t="shared" si="5"/>
        <v>333951.03999999998</v>
      </c>
      <c r="U56" s="558">
        <f t="shared" si="5"/>
        <v>76951.039999999979</v>
      </c>
      <c r="V56" s="558">
        <f t="shared" si="5"/>
        <v>74201.039999999979</v>
      </c>
      <c r="W56" s="558">
        <f t="shared" si="5"/>
        <v>189201.03999999998</v>
      </c>
      <c r="X56" s="558">
        <f t="shared" si="5"/>
        <v>104201.03999999998</v>
      </c>
      <c r="Y56" s="558">
        <f t="shared" si="5"/>
        <v>114201.03999999998</v>
      </c>
      <c r="Z56" s="558">
        <f t="shared" si="5"/>
        <v>54201.039999999979</v>
      </c>
      <c r="AA56" s="558">
        <f t="shared" si="5"/>
        <v>279201.03999999998</v>
      </c>
    </row>
    <row r="57" spans="1:27" ht="16.5" thickTop="1" x14ac:dyDescent="0.25">
      <c r="A57" s="2"/>
      <c r="B57" s="2"/>
      <c r="C57" s="15"/>
      <c r="D57" s="2"/>
      <c r="E57" s="2"/>
      <c r="F57" s="2"/>
    </row>
    <row r="58" spans="1:27" x14ac:dyDescent="0.25">
      <c r="A58" s="2"/>
      <c r="B58" s="2"/>
      <c r="C58" s="15"/>
      <c r="D58" s="2"/>
      <c r="E58" s="2"/>
      <c r="F58" s="2"/>
    </row>
    <row r="59" spans="1:27" x14ac:dyDescent="0.25">
      <c r="A59" s="2"/>
      <c r="B59" s="2"/>
      <c r="C59" s="15"/>
      <c r="D59" s="2"/>
      <c r="E59" s="2"/>
      <c r="F59" s="2"/>
    </row>
    <row r="60" spans="1:27" x14ac:dyDescent="0.25">
      <c r="A60" s="2"/>
      <c r="B60" s="2"/>
      <c r="C60" s="15"/>
      <c r="D60" s="2"/>
      <c r="E60" s="2"/>
      <c r="F60" s="2"/>
    </row>
    <row r="61" spans="1:27" x14ac:dyDescent="0.25">
      <c r="A61" s="2"/>
      <c r="B61" s="2"/>
      <c r="C61" s="15"/>
      <c r="D61" s="2"/>
      <c r="E61" s="2"/>
      <c r="F61" s="2"/>
    </row>
    <row r="62" spans="1:27" x14ac:dyDescent="0.25">
      <c r="A62" s="2"/>
      <c r="B62" s="2"/>
      <c r="C62" s="15"/>
      <c r="D62" s="2"/>
      <c r="E62" s="2"/>
      <c r="F62" s="2"/>
    </row>
    <row r="63" spans="1:27" x14ac:dyDescent="0.25">
      <c r="A63" s="2"/>
      <c r="B63" s="2"/>
      <c r="C63" s="15"/>
      <c r="D63" s="2"/>
      <c r="E63" s="2"/>
      <c r="F63" s="2"/>
    </row>
    <row r="64" spans="1:27" x14ac:dyDescent="0.25">
      <c r="A64" s="2"/>
      <c r="B64" s="2"/>
      <c r="C64" s="15"/>
      <c r="D64" s="2"/>
      <c r="E64" s="2"/>
      <c r="F64" s="2"/>
    </row>
    <row r="65" spans="1:6" x14ac:dyDescent="0.25">
      <c r="A65" s="2"/>
      <c r="B65" s="2"/>
      <c r="C65" s="15"/>
      <c r="D65" s="2"/>
      <c r="E65" s="2"/>
      <c r="F65" s="2"/>
    </row>
    <row r="66" spans="1:6" x14ac:dyDescent="0.25">
      <c r="A66" s="2"/>
      <c r="B66" s="2"/>
      <c r="C66" s="15"/>
      <c r="D66" s="2"/>
      <c r="E66" s="2"/>
      <c r="F66" s="2"/>
    </row>
    <row r="67" spans="1:6" x14ac:dyDescent="0.25">
      <c r="A67" s="2"/>
      <c r="B67" s="2"/>
      <c r="C67" s="15"/>
      <c r="D67" s="2"/>
      <c r="E67" s="2"/>
      <c r="F67" s="2"/>
    </row>
    <row r="68" spans="1:6" x14ac:dyDescent="0.25">
      <c r="A68" s="2"/>
      <c r="B68" s="2"/>
      <c r="C68" s="15"/>
      <c r="D68" s="2"/>
      <c r="E68" s="2"/>
      <c r="F68" s="2"/>
    </row>
    <row r="69" spans="1:6" x14ac:dyDescent="0.25">
      <c r="A69" s="2"/>
      <c r="B69" s="2"/>
      <c r="C69" s="15"/>
      <c r="D69" s="2"/>
      <c r="E69" s="2"/>
      <c r="F69" s="2"/>
    </row>
    <row r="70" spans="1:6" x14ac:dyDescent="0.25">
      <c r="A70" s="2"/>
      <c r="B70" s="2"/>
      <c r="C70" s="15"/>
      <c r="D70" s="2"/>
      <c r="E70" s="2"/>
      <c r="F70" s="2"/>
    </row>
  </sheetData>
  <pageMargins left="0.2" right="0.2" top="0.25" bottom="0.25" header="0" footer="0"/>
  <pageSetup scale="41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E86-7C51-4A3A-9B3F-585B578889B3}">
  <sheetPr>
    <pageSetUpPr fitToPage="1"/>
  </sheetPr>
  <dimension ref="A1:AA53"/>
  <sheetViews>
    <sheetView tabSelected="1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I36" sqref="I36"/>
    </sheetView>
  </sheetViews>
  <sheetFormatPr defaultColWidth="9.140625" defaultRowHeight="15" x14ac:dyDescent="0.2"/>
  <cols>
    <col min="1" max="1" width="37.140625" style="41" customWidth="1"/>
    <col min="2" max="2" width="13" style="41" customWidth="1"/>
    <col min="3" max="3" width="11.85546875" style="41" customWidth="1"/>
    <col min="4" max="4" width="12.5703125" style="41" customWidth="1"/>
    <col min="5" max="5" width="39.5703125" style="41" customWidth="1"/>
    <col min="6" max="6" width="12.7109375" style="41" customWidth="1"/>
    <col min="7" max="7" width="24" style="41" customWidth="1"/>
    <col min="8" max="8" width="24.28515625" style="41" customWidth="1"/>
    <col min="9" max="9" width="13.140625" style="41" customWidth="1"/>
    <col min="10" max="13" width="11.7109375" style="41" customWidth="1"/>
    <col min="14" max="14" width="11.7109375" style="36" customWidth="1"/>
    <col min="15" max="15" width="15.42578125" style="41" customWidth="1"/>
    <col min="16" max="16" width="15.140625" style="41" customWidth="1"/>
    <col min="17" max="17" width="14.42578125" style="41" customWidth="1"/>
    <col min="18" max="18" width="13.42578125" style="41" customWidth="1"/>
    <col min="19" max="19" width="13.140625" style="41" customWidth="1"/>
    <col min="20" max="20" width="15.140625" style="41" customWidth="1"/>
    <col min="21" max="21" width="13.7109375" style="41" customWidth="1"/>
    <col min="22" max="22" width="13" style="41" customWidth="1"/>
    <col min="23" max="23" width="13.85546875" style="41" customWidth="1"/>
    <col min="24" max="26" width="16.28515625" style="41" customWidth="1"/>
    <col min="27" max="16384" width="9.140625" style="41"/>
  </cols>
  <sheetData>
    <row r="1" spans="1:26" s="36" customFormat="1" ht="48.75" thickTop="1" thickBot="1" x14ac:dyDescent="0.3">
      <c r="A1" s="703" t="s">
        <v>227</v>
      </c>
      <c r="B1" s="704" t="s">
        <v>0</v>
      </c>
      <c r="C1" s="704" t="s">
        <v>1</v>
      </c>
      <c r="D1" s="705" t="s">
        <v>2</v>
      </c>
      <c r="E1" s="706" t="s">
        <v>3</v>
      </c>
      <c r="F1" s="707" t="s">
        <v>4</v>
      </c>
      <c r="G1" s="708" t="s">
        <v>5</v>
      </c>
      <c r="H1" s="709" t="s">
        <v>6</v>
      </c>
      <c r="I1" s="710" t="s">
        <v>196</v>
      </c>
      <c r="J1" s="691" t="s">
        <v>8</v>
      </c>
      <c r="K1" s="692" t="s">
        <v>9</v>
      </c>
      <c r="L1" s="691" t="s">
        <v>10</v>
      </c>
      <c r="M1" s="693" t="s">
        <v>11</v>
      </c>
      <c r="N1" s="694" t="s">
        <v>12</v>
      </c>
      <c r="O1" s="695" t="s">
        <v>13</v>
      </c>
      <c r="P1" s="696" t="s">
        <v>14</v>
      </c>
      <c r="Q1" s="697" t="s">
        <v>15</v>
      </c>
      <c r="R1" s="693" t="s">
        <v>16</v>
      </c>
      <c r="S1" s="698" t="s">
        <v>17</v>
      </c>
      <c r="T1" s="699" t="s">
        <v>96</v>
      </c>
      <c r="U1" s="700" t="s">
        <v>18</v>
      </c>
      <c r="V1" s="701" t="s">
        <v>19</v>
      </c>
      <c r="W1" s="695" t="s">
        <v>97</v>
      </c>
      <c r="X1" s="695" t="s">
        <v>20</v>
      </c>
      <c r="Y1" s="695" t="s">
        <v>233</v>
      </c>
      <c r="Z1" s="702" t="s">
        <v>234</v>
      </c>
    </row>
    <row r="2" spans="1:26" s="36" customFormat="1" ht="15.75" x14ac:dyDescent="0.25">
      <c r="A2" s="56"/>
      <c r="B2" s="17"/>
      <c r="C2" s="18"/>
      <c r="D2" s="19"/>
      <c r="E2" s="20"/>
      <c r="F2" s="21"/>
      <c r="G2" s="22"/>
      <c r="H2" s="23"/>
      <c r="I2" s="313"/>
      <c r="J2" s="688"/>
      <c r="K2" s="689"/>
      <c r="L2" s="688"/>
      <c r="M2" s="690"/>
      <c r="N2" s="290"/>
      <c r="O2" s="324"/>
      <c r="P2" s="471"/>
      <c r="Q2" s="325"/>
      <c r="R2" s="51"/>
      <c r="S2" s="51"/>
      <c r="T2" s="325"/>
      <c r="U2" s="51"/>
      <c r="V2" s="312"/>
      <c r="W2" s="193"/>
      <c r="X2" s="193"/>
      <c r="Y2" s="193"/>
      <c r="Z2" s="220"/>
    </row>
    <row r="3" spans="1:26" s="36" customFormat="1" x14ac:dyDescent="0.2">
      <c r="A3" s="57" t="s">
        <v>61</v>
      </c>
      <c r="B3" s="11">
        <v>2011</v>
      </c>
      <c r="C3" s="11" t="s">
        <v>62</v>
      </c>
      <c r="D3" s="24">
        <v>15</v>
      </c>
      <c r="E3" s="25" t="s">
        <v>246</v>
      </c>
      <c r="F3" s="3">
        <v>363883</v>
      </c>
      <c r="G3" s="26" t="s">
        <v>63</v>
      </c>
      <c r="H3" s="27"/>
      <c r="I3" s="35"/>
      <c r="J3" s="317"/>
      <c r="K3" s="469"/>
      <c r="L3" s="317"/>
      <c r="M3" s="53">
        <v>100000</v>
      </c>
      <c r="N3" s="291"/>
      <c r="O3" s="37"/>
      <c r="P3" s="472">
        <v>625000</v>
      </c>
      <c r="Q3" s="52"/>
      <c r="R3" s="52"/>
      <c r="S3" s="37"/>
      <c r="T3" s="37"/>
      <c r="U3" s="421"/>
      <c r="V3" s="310"/>
      <c r="W3" s="37"/>
      <c r="X3" s="37"/>
      <c r="Y3" s="37"/>
      <c r="Z3" s="219"/>
    </row>
    <row r="4" spans="1:26" s="36" customFormat="1" x14ac:dyDescent="0.2">
      <c r="A4" s="57"/>
      <c r="B4" s="11"/>
      <c r="C4" s="11"/>
      <c r="D4" s="24"/>
      <c r="E4" s="4"/>
      <c r="F4" s="3"/>
      <c r="G4" s="29"/>
      <c r="H4" s="27"/>
      <c r="I4" s="35"/>
      <c r="J4" s="317"/>
      <c r="K4" s="469"/>
      <c r="L4" s="317"/>
      <c r="M4" s="53"/>
      <c r="N4" s="291"/>
      <c r="O4" s="37"/>
      <c r="P4" s="472"/>
      <c r="Q4" s="52"/>
      <c r="R4" s="52"/>
      <c r="S4" s="37"/>
      <c r="T4" s="37"/>
      <c r="U4" s="421"/>
      <c r="V4" s="310"/>
      <c r="W4" s="37"/>
      <c r="X4" s="37"/>
      <c r="Y4" s="37"/>
      <c r="Z4" s="219"/>
    </row>
    <row r="5" spans="1:26" s="36" customFormat="1" x14ac:dyDescent="0.2">
      <c r="A5" s="57" t="s">
        <v>64</v>
      </c>
      <c r="B5" s="11">
        <v>2015</v>
      </c>
      <c r="C5" s="11" t="s">
        <v>65</v>
      </c>
      <c r="D5" s="24">
        <v>15</v>
      </c>
      <c r="E5" s="25" t="s">
        <v>247</v>
      </c>
      <c r="F5" s="3">
        <v>386164</v>
      </c>
      <c r="G5" s="3" t="s">
        <v>66</v>
      </c>
      <c r="H5" s="27"/>
      <c r="I5" s="35"/>
      <c r="J5" s="318"/>
      <c r="K5" s="292"/>
      <c r="L5" s="318"/>
      <c r="M5" s="479"/>
      <c r="N5" s="292"/>
      <c r="O5" s="37">
        <v>100000</v>
      </c>
      <c r="P5" s="472"/>
      <c r="Q5" s="52"/>
      <c r="R5" s="52">
        <v>650000</v>
      </c>
      <c r="S5" s="37"/>
      <c r="T5" s="37"/>
      <c r="U5" s="421"/>
      <c r="V5" s="310"/>
      <c r="W5" s="37"/>
      <c r="X5" s="37"/>
      <c r="Y5" s="37"/>
      <c r="Z5" s="219"/>
    </row>
    <row r="6" spans="1:26" s="36" customFormat="1" x14ac:dyDescent="0.2">
      <c r="A6" s="57"/>
      <c r="B6" s="9"/>
      <c r="C6" s="9"/>
      <c r="D6" s="30"/>
      <c r="E6" s="4"/>
      <c r="F6" s="3"/>
      <c r="G6" s="31">
        <v>358005</v>
      </c>
      <c r="H6" s="27"/>
      <c r="I6" s="35"/>
      <c r="J6" s="318"/>
      <c r="K6" s="292"/>
      <c r="L6" s="318"/>
      <c r="M6" s="479"/>
      <c r="N6" s="292"/>
      <c r="O6" s="37"/>
      <c r="P6" s="472"/>
      <c r="Q6" s="52"/>
      <c r="R6" s="52"/>
      <c r="S6" s="37"/>
      <c r="T6" s="37"/>
      <c r="U6" s="421"/>
      <c r="V6" s="310"/>
      <c r="W6" s="37"/>
      <c r="X6" s="37"/>
      <c r="Y6" s="37"/>
      <c r="Z6" s="219"/>
    </row>
    <row r="7" spans="1:26" s="36" customFormat="1" x14ac:dyDescent="0.2">
      <c r="A7" s="57" t="s">
        <v>67</v>
      </c>
      <c r="B7" s="9">
        <v>2018</v>
      </c>
      <c r="C7" s="9" t="s">
        <v>68</v>
      </c>
      <c r="D7" s="30">
        <v>15</v>
      </c>
      <c r="E7" s="25" t="s">
        <v>248</v>
      </c>
      <c r="F7" s="3">
        <v>384542</v>
      </c>
      <c r="G7" s="32" t="s">
        <v>69</v>
      </c>
      <c r="H7" s="27" t="s">
        <v>70</v>
      </c>
      <c r="I7" s="35"/>
      <c r="J7" s="318">
        <v>48572</v>
      </c>
      <c r="K7" s="292">
        <v>48572</v>
      </c>
      <c r="L7" s="318">
        <v>48572</v>
      </c>
      <c r="M7" s="479">
        <v>48572</v>
      </c>
      <c r="N7" s="292"/>
      <c r="O7" s="37"/>
      <c r="P7" s="472"/>
      <c r="Q7" s="52">
        <v>100000</v>
      </c>
      <c r="R7" s="52"/>
      <c r="S7" s="37"/>
      <c r="T7" s="37">
        <v>675000</v>
      </c>
      <c r="U7" s="421"/>
      <c r="V7" s="310"/>
      <c r="W7" s="37"/>
      <c r="X7" s="37"/>
      <c r="Y7" s="37"/>
      <c r="Z7" s="219"/>
    </row>
    <row r="8" spans="1:26" s="36" customFormat="1" x14ac:dyDescent="0.2">
      <c r="A8" s="57"/>
      <c r="B8" s="9"/>
      <c r="C8" s="9"/>
      <c r="D8" s="30"/>
      <c r="E8" s="4"/>
      <c r="F8" s="3"/>
      <c r="G8" s="33">
        <v>291429</v>
      </c>
      <c r="H8" s="27" t="s">
        <v>71</v>
      </c>
      <c r="I8" s="35"/>
      <c r="J8" s="318">
        <v>4138</v>
      </c>
      <c r="K8" s="292">
        <v>3109</v>
      </c>
      <c r="L8" s="318">
        <v>2065</v>
      </c>
      <c r="M8" s="479">
        <v>1035</v>
      </c>
      <c r="N8" s="292"/>
      <c r="O8" s="37"/>
      <c r="P8" s="472"/>
      <c r="Q8" s="52"/>
      <c r="R8" s="52"/>
      <c r="S8" s="37"/>
      <c r="T8" s="37"/>
      <c r="U8" s="421"/>
      <c r="V8" s="310"/>
      <c r="W8" s="37"/>
      <c r="X8" s="37"/>
      <c r="Y8" s="37"/>
      <c r="Z8" s="219"/>
    </row>
    <row r="9" spans="1:26" s="36" customFormat="1" x14ac:dyDescent="0.2">
      <c r="A9" s="59" t="s">
        <v>195</v>
      </c>
      <c r="B9" s="11">
        <v>2005</v>
      </c>
      <c r="C9" s="11" t="s">
        <v>72</v>
      </c>
      <c r="D9" s="24">
        <v>15</v>
      </c>
      <c r="E9" s="25" t="s">
        <v>244</v>
      </c>
      <c r="F9" s="3">
        <v>199534</v>
      </c>
      <c r="G9" s="3" t="s">
        <v>73</v>
      </c>
      <c r="H9" s="27" t="s">
        <v>74</v>
      </c>
      <c r="I9" s="35"/>
      <c r="J9" s="317">
        <v>10000</v>
      </c>
      <c r="K9" s="293">
        <v>110000</v>
      </c>
      <c r="L9" s="317">
        <v>10000</v>
      </c>
      <c r="M9" s="53">
        <v>10000</v>
      </c>
      <c r="N9" s="293">
        <v>600000</v>
      </c>
      <c r="O9" s="37"/>
      <c r="P9" s="472"/>
      <c r="Q9" s="52"/>
      <c r="R9" s="52"/>
      <c r="S9" s="37"/>
      <c r="T9" s="37"/>
      <c r="U9" s="421"/>
      <c r="V9" s="310"/>
      <c r="W9" s="37"/>
      <c r="X9" s="37"/>
      <c r="Y9" s="37"/>
      <c r="Z9" s="219">
        <v>100000</v>
      </c>
    </row>
    <row r="10" spans="1:26" s="36" customFormat="1" x14ac:dyDescent="0.2">
      <c r="A10" s="60"/>
      <c r="B10" s="9"/>
      <c r="C10" s="9"/>
      <c r="D10" s="30"/>
      <c r="E10" s="4"/>
      <c r="F10" s="3"/>
      <c r="G10" s="34">
        <v>154471</v>
      </c>
      <c r="H10" s="27" t="s">
        <v>75</v>
      </c>
      <c r="I10" s="35"/>
      <c r="J10" s="317">
        <v>965</v>
      </c>
      <c r="K10" s="291">
        <v>517</v>
      </c>
      <c r="L10" s="317">
        <v>126</v>
      </c>
      <c r="M10" s="480">
        <v>-65</v>
      </c>
      <c r="N10" s="291"/>
      <c r="O10" s="37"/>
      <c r="P10" s="472"/>
      <c r="Q10" s="52"/>
      <c r="R10" s="52"/>
      <c r="S10" s="37"/>
      <c r="T10" s="37"/>
      <c r="U10" s="421"/>
      <c r="V10" s="310"/>
      <c r="W10" s="37"/>
      <c r="X10" s="37"/>
      <c r="Y10" s="37"/>
      <c r="Z10" s="219"/>
    </row>
    <row r="11" spans="1:26" s="36" customFormat="1" x14ac:dyDescent="0.2">
      <c r="A11" s="57" t="s">
        <v>76</v>
      </c>
      <c r="B11" s="9">
        <v>2009</v>
      </c>
      <c r="C11" s="9" t="s">
        <v>77</v>
      </c>
      <c r="D11" s="30">
        <v>10</v>
      </c>
      <c r="E11" s="25" t="s">
        <v>245</v>
      </c>
      <c r="F11" s="3">
        <v>52236</v>
      </c>
      <c r="G11" s="32" t="s">
        <v>63</v>
      </c>
      <c r="H11" s="27"/>
      <c r="I11" s="35"/>
      <c r="J11" s="319">
        <v>0</v>
      </c>
      <c r="K11" s="293">
        <v>0</v>
      </c>
      <c r="L11" s="319">
        <v>267230</v>
      </c>
      <c r="M11" s="53"/>
      <c r="N11" s="291"/>
      <c r="O11" s="37"/>
      <c r="P11" s="472"/>
      <c r="Q11" s="52"/>
      <c r="R11" s="52"/>
      <c r="S11" s="37"/>
      <c r="T11" s="37" t="s">
        <v>23</v>
      </c>
      <c r="U11" s="421">
        <v>250000</v>
      </c>
      <c r="V11" s="310"/>
      <c r="W11" s="37"/>
      <c r="X11" s="37"/>
      <c r="Y11" s="37"/>
      <c r="Z11" s="219"/>
    </row>
    <row r="12" spans="1:26" s="36" customFormat="1" x14ac:dyDescent="0.2">
      <c r="A12" s="57"/>
      <c r="B12" s="9"/>
      <c r="C12" s="9"/>
      <c r="D12" s="30"/>
      <c r="E12" s="4"/>
      <c r="F12" s="3"/>
      <c r="G12" s="33"/>
      <c r="H12" s="27"/>
      <c r="I12" s="35"/>
      <c r="J12" s="317"/>
      <c r="K12" s="291"/>
      <c r="L12" s="317"/>
      <c r="M12" s="53"/>
      <c r="N12" s="291"/>
      <c r="O12" s="37"/>
      <c r="P12" s="472"/>
      <c r="Q12" s="52"/>
      <c r="R12" s="52"/>
      <c r="S12" s="37"/>
      <c r="T12" s="37"/>
      <c r="U12" s="421"/>
      <c r="V12" s="310"/>
      <c r="W12" s="37"/>
      <c r="X12" s="37"/>
      <c r="Y12" s="37"/>
      <c r="Z12" s="219"/>
    </row>
    <row r="13" spans="1:26" s="36" customFormat="1" x14ac:dyDescent="0.2">
      <c r="A13" s="57" t="s">
        <v>78</v>
      </c>
      <c r="B13" s="9">
        <v>2020</v>
      </c>
      <c r="C13" s="9" t="s">
        <v>48</v>
      </c>
      <c r="D13" s="30">
        <v>10</v>
      </c>
      <c r="E13" s="4"/>
      <c r="F13" s="3">
        <v>19480</v>
      </c>
      <c r="G13" s="33" t="s">
        <v>37</v>
      </c>
      <c r="H13" s="27"/>
      <c r="I13" s="35"/>
      <c r="J13" s="317"/>
      <c r="K13" s="291"/>
      <c r="L13" s="317"/>
      <c r="M13" s="53"/>
      <c r="N13" s="291"/>
      <c r="O13" s="37"/>
      <c r="P13" s="472"/>
      <c r="Q13" s="52"/>
      <c r="R13" s="52">
        <v>20000</v>
      </c>
      <c r="S13" s="37"/>
      <c r="T13" s="37"/>
      <c r="U13" s="421"/>
      <c r="V13" s="310"/>
      <c r="W13" s="37"/>
      <c r="X13" s="37"/>
      <c r="Y13" s="37"/>
      <c r="Z13" s="219"/>
    </row>
    <row r="14" spans="1:26" s="36" customFormat="1" x14ac:dyDescent="0.2">
      <c r="A14" s="57"/>
      <c r="B14" s="9"/>
      <c r="C14" s="9"/>
      <c r="D14" s="30"/>
      <c r="E14" s="4"/>
      <c r="F14" s="3"/>
      <c r="G14" s="33"/>
      <c r="H14" s="27"/>
      <c r="I14" s="35"/>
      <c r="J14" s="317"/>
      <c r="K14" s="291"/>
      <c r="L14" s="317"/>
      <c r="M14" s="53"/>
      <c r="N14" s="291"/>
      <c r="O14" s="37"/>
      <c r="P14" s="472"/>
      <c r="Q14" s="52"/>
      <c r="R14" s="52"/>
      <c r="S14" s="37"/>
      <c r="T14" s="37"/>
      <c r="U14" s="421"/>
      <c r="V14" s="310"/>
      <c r="W14" s="37"/>
      <c r="X14" s="37"/>
      <c r="Y14" s="37"/>
      <c r="Z14" s="219"/>
    </row>
    <row r="15" spans="1:26" s="36" customFormat="1" x14ac:dyDescent="0.2">
      <c r="A15" s="57" t="s">
        <v>79</v>
      </c>
      <c r="B15" s="9">
        <v>2004</v>
      </c>
      <c r="C15" s="9" t="s">
        <v>80</v>
      </c>
      <c r="D15" s="30">
        <v>15</v>
      </c>
      <c r="E15" s="268" t="s">
        <v>81</v>
      </c>
      <c r="F15" s="3"/>
      <c r="G15" s="33" t="s">
        <v>37</v>
      </c>
      <c r="H15" s="27"/>
      <c r="I15" s="35"/>
      <c r="J15" s="317"/>
      <c r="K15" s="291">
        <v>25000</v>
      </c>
      <c r="L15" s="317"/>
      <c r="M15" s="53"/>
      <c r="N15" s="291"/>
      <c r="O15" s="37"/>
      <c r="P15" s="472"/>
      <c r="Q15" s="52"/>
      <c r="R15" s="52"/>
      <c r="S15" s="37"/>
      <c r="T15" s="37"/>
      <c r="U15" s="421"/>
      <c r="V15" s="310"/>
      <c r="W15" s="37"/>
      <c r="X15" s="37"/>
      <c r="Y15" s="37"/>
      <c r="Z15" s="219"/>
    </row>
    <row r="16" spans="1:26" s="36" customFormat="1" x14ac:dyDescent="0.2">
      <c r="A16" s="57"/>
      <c r="B16" s="9"/>
      <c r="C16" s="9"/>
      <c r="D16" s="30"/>
      <c r="E16" s="4"/>
      <c r="F16" s="3"/>
      <c r="G16" s="33"/>
      <c r="H16" s="27"/>
      <c r="I16" s="35"/>
      <c r="J16" s="317"/>
      <c r="K16" s="291"/>
      <c r="L16" s="317"/>
      <c r="M16" s="53"/>
      <c r="N16" s="291"/>
      <c r="O16" s="37"/>
      <c r="P16" s="472"/>
      <c r="Q16" s="52"/>
      <c r="R16" s="52"/>
      <c r="S16" s="37"/>
      <c r="T16" s="37"/>
      <c r="U16" s="421"/>
      <c r="V16" s="310"/>
      <c r="W16" s="37"/>
      <c r="X16" s="37"/>
      <c r="Y16" s="37"/>
      <c r="Z16" s="219"/>
    </row>
    <row r="17" spans="1:26" s="36" customFormat="1" x14ac:dyDescent="0.2">
      <c r="A17" s="57" t="s">
        <v>82</v>
      </c>
      <c r="B17" s="9">
        <v>2009</v>
      </c>
      <c r="C17" s="9" t="s">
        <v>77</v>
      </c>
      <c r="D17" s="30">
        <v>15</v>
      </c>
      <c r="E17" s="268" t="s">
        <v>83</v>
      </c>
      <c r="F17" s="3"/>
      <c r="G17" s="33" t="s">
        <v>37</v>
      </c>
      <c r="H17" s="27"/>
      <c r="I17" s="35"/>
      <c r="J17" s="317"/>
      <c r="K17" s="291"/>
      <c r="L17" s="317"/>
      <c r="M17" s="53"/>
      <c r="N17" s="291">
        <v>45000</v>
      </c>
      <c r="O17" s="37"/>
      <c r="P17" s="472"/>
      <c r="Q17" s="52"/>
      <c r="R17" s="52"/>
      <c r="S17" s="37"/>
      <c r="T17" s="37"/>
      <c r="U17" s="421"/>
      <c r="V17" s="310"/>
      <c r="W17" s="37"/>
      <c r="X17" s="37"/>
      <c r="Y17" s="37"/>
      <c r="Z17" s="219"/>
    </row>
    <row r="18" spans="1:26" s="36" customFormat="1" x14ac:dyDescent="0.2">
      <c r="A18" s="57"/>
      <c r="B18" s="9"/>
      <c r="C18" s="9"/>
      <c r="D18" s="30"/>
      <c r="E18" s="4"/>
      <c r="F18" s="3"/>
      <c r="G18" s="33"/>
      <c r="H18" s="27"/>
      <c r="I18" s="35"/>
      <c r="J18" s="317"/>
      <c r="K18" s="291"/>
      <c r="L18" s="317"/>
      <c r="M18" s="53"/>
      <c r="N18" s="291"/>
      <c r="O18" s="37"/>
      <c r="P18" s="472"/>
      <c r="Q18" s="52"/>
      <c r="R18" s="52"/>
      <c r="S18" s="37"/>
      <c r="T18" s="37"/>
      <c r="U18" s="421"/>
      <c r="V18" s="310"/>
      <c r="W18" s="37"/>
      <c r="X18" s="37"/>
      <c r="Y18" s="37"/>
      <c r="Z18" s="219"/>
    </row>
    <row r="19" spans="1:26" s="36" customFormat="1" x14ac:dyDescent="0.2">
      <c r="A19" s="57" t="s">
        <v>84</v>
      </c>
      <c r="B19" s="9">
        <v>2021</v>
      </c>
      <c r="C19" s="9" t="s">
        <v>48</v>
      </c>
      <c r="D19" s="30">
        <v>15</v>
      </c>
      <c r="E19" s="268" t="s">
        <v>85</v>
      </c>
      <c r="F19" s="3"/>
      <c r="G19" s="33"/>
      <c r="H19" s="27"/>
      <c r="I19" s="35"/>
      <c r="J19" s="317"/>
      <c r="K19" s="291"/>
      <c r="L19" s="317"/>
      <c r="M19" s="53"/>
      <c r="N19" s="291"/>
      <c r="O19" s="37"/>
      <c r="P19" s="472"/>
      <c r="Q19" s="52"/>
      <c r="R19" s="52"/>
      <c r="S19" s="37"/>
      <c r="T19" s="37"/>
      <c r="U19" s="421"/>
      <c r="V19" s="310"/>
      <c r="W19" s="37">
        <v>25000</v>
      </c>
      <c r="X19" s="37"/>
      <c r="Y19" s="37"/>
      <c r="Z19" s="219"/>
    </row>
    <row r="20" spans="1:26" s="36" customFormat="1" x14ac:dyDescent="0.2">
      <c r="A20" s="57"/>
      <c r="B20" s="9"/>
      <c r="C20" s="9"/>
      <c r="D20" s="30"/>
      <c r="E20" s="4"/>
      <c r="F20" s="3"/>
      <c r="G20" s="33"/>
      <c r="H20" s="27"/>
      <c r="I20" s="35"/>
      <c r="J20" s="317"/>
      <c r="K20" s="291"/>
      <c r="L20" s="317"/>
      <c r="M20" s="53"/>
      <c r="N20" s="291"/>
      <c r="O20" s="37"/>
      <c r="P20" s="472"/>
      <c r="Q20" s="52"/>
      <c r="R20" s="52"/>
      <c r="S20" s="37"/>
      <c r="T20" s="37"/>
      <c r="U20" s="421"/>
      <c r="V20" s="310"/>
      <c r="W20" s="37"/>
      <c r="X20" s="37"/>
      <c r="Y20" s="37"/>
      <c r="Z20" s="219"/>
    </row>
    <row r="21" spans="1:26" s="36" customFormat="1" x14ac:dyDescent="0.2">
      <c r="A21" s="57" t="s">
        <v>231</v>
      </c>
      <c r="B21" s="9"/>
      <c r="C21" s="9"/>
      <c r="D21" s="30">
        <v>7</v>
      </c>
      <c r="E21" s="4"/>
      <c r="F21" s="3">
        <v>9150</v>
      </c>
      <c r="G21" s="33" t="s">
        <v>146</v>
      </c>
      <c r="H21" s="27"/>
      <c r="I21" s="35"/>
      <c r="J21" s="317">
        <v>9150</v>
      </c>
      <c r="K21" s="291"/>
      <c r="L21" s="317"/>
      <c r="M21" s="53"/>
      <c r="N21" s="291"/>
      <c r="O21" s="37"/>
      <c r="P21" s="472"/>
      <c r="Q21" s="52"/>
      <c r="R21" s="52"/>
      <c r="S21" s="37"/>
      <c r="T21" s="37"/>
      <c r="U21" s="421"/>
      <c r="V21" s="310"/>
      <c r="W21" s="37"/>
      <c r="X21" s="37"/>
      <c r="Y21" s="37"/>
      <c r="Z21" s="219"/>
    </row>
    <row r="22" spans="1:26" s="36" customFormat="1" x14ac:dyDescent="0.2">
      <c r="A22" s="57"/>
      <c r="B22" s="9"/>
      <c r="C22" s="9"/>
      <c r="D22" s="30"/>
      <c r="E22" s="4"/>
      <c r="F22" s="3"/>
      <c r="G22" s="33"/>
      <c r="H22" s="27"/>
      <c r="I22" s="35"/>
      <c r="J22" s="317"/>
      <c r="K22" s="291"/>
      <c r="L22" s="317"/>
      <c r="M22" s="53"/>
      <c r="N22" s="291"/>
      <c r="O22" s="37"/>
      <c r="P22" s="472"/>
      <c r="Q22" s="52"/>
      <c r="R22" s="52"/>
      <c r="S22" s="37"/>
      <c r="T22" s="37"/>
      <c r="U22" s="421"/>
      <c r="V22" s="310"/>
      <c r="W22" s="37"/>
      <c r="X22" s="37"/>
      <c r="Y22" s="37"/>
      <c r="Z22" s="219"/>
    </row>
    <row r="23" spans="1:26" s="36" customFormat="1" x14ac:dyDescent="0.2">
      <c r="A23" s="57" t="s">
        <v>232</v>
      </c>
      <c r="B23" s="9"/>
      <c r="C23" s="9"/>
      <c r="D23" s="30"/>
      <c r="E23" s="4"/>
      <c r="F23" s="3">
        <v>8400</v>
      </c>
      <c r="G23" s="33" t="s">
        <v>146</v>
      </c>
      <c r="H23" s="27"/>
      <c r="I23" s="35"/>
      <c r="J23" s="317">
        <v>8400</v>
      </c>
      <c r="K23" s="291"/>
      <c r="L23" s="317"/>
      <c r="M23" s="53"/>
      <c r="N23" s="291"/>
      <c r="O23" s="37"/>
      <c r="P23" s="472"/>
      <c r="Q23" s="52"/>
      <c r="R23" s="52"/>
      <c r="S23" s="37"/>
      <c r="T23" s="37"/>
      <c r="U23" s="421"/>
      <c r="V23" s="310"/>
      <c r="W23" s="37"/>
      <c r="X23" s="37"/>
      <c r="Y23" s="37"/>
      <c r="Z23" s="219"/>
    </row>
    <row r="24" spans="1:26" s="36" customFormat="1" x14ac:dyDescent="0.2">
      <c r="A24" s="57"/>
      <c r="B24" s="9"/>
      <c r="C24" s="9"/>
      <c r="D24" s="30"/>
      <c r="E24" s="4"/>
      <c r="F24" s="3"/>
      <c r="G24" s="33"/>
      <c r="H24" s="27"/>
      <c r="I24" s="35"/>
      <c r="J24" s="317"/>
      <c r="K24" s="291"/>
      <c r="L24" s="317"/>
      <c r="M24" s="53"/>
      <c r="N24" s="291"/>
      <c r="O24" s="37"/>
      <c r="P24" s="472"/>
      <c r="Q24" s="52"/>
      <c r="R24" s="52"/>
      <c r="S24" s="37"/>
      <c r="T24" s="37"/>
      <c r="U24" s="421"/>
      <c r="V24" s="310"/>
      <c r="W24" s="37"/>
      <c r="X24" s="37"/>
      <c r="Y24" s="37"/>
      <c r="Z24" s="219"/>
    </row>
    <row r="25" spans="1:26" s="36" customFormat="1" x14ac:dyDescent="0.2">
      <c r="A25" s="61" t="s">
        <v>86</v>
      </c>
      <c r="B25" s="9">
        <v>2005</v>
      </c>
      <c r="C25" s="9" t="s">
        <v>80</v>
      </c>
      <c r="D25" s="30">
        <v>15</v>
      </c>
      <c r="E25" s="268" t="s">
        <v>87</v>
      </c>
      <c r="F25" s="3" t="s">
        <v>23</v>
      </c>
      <c r="G25" s="33" t="s">
        <v>37</v>
      </c>
      <c r="H25" s="27"/>
      <c r="I25" s="35"/>
      <c r="J25" s="319">
        <v>45729</v>
      </c>
      <c r="K25" s="291"/>
      <c r="L25" s="319"/>
      <c r="M25" s="53"/>
      <c r="N25" s="291"/>
      <c r="O25" s="37"/>
      <c r="P25" s="472"/>
      <c r="Q25" s="52"/>
      <c r="R25" s="52"/>
      <c r="S25" s="37"/>
      <c r="T25" s="37"/>
      <c r="U25" s="421"/>
      <c r="V25" s="310"/>
      <c r="W25" s="37"/>
      <c r="X25" s="37"/>
      <c r="Y25" s="37"/>
      <c r="Z25" s="219"/>
    </row>
    <row r="26" spans="1:26" s="36" customFormat="1" x14ac:dyDescent="0.2">
      <c r="A26" s="60"/>
      <c r="B26" s="9"/>
      <c r="C26" s="9"/>
      <c r="D26" s="30"/>
      <c r="E26" s="4"/>
      <c r="F26" s="3"/>
      <c r="G26" s="33"/>
      <c r="H26" s="27"/>
      <c r="I26" s="35"/>
      <c r="J26" s="317"/>
      <c r="K26" s="291"/>
      <c r="L26" s="317"/>
      <c r="M26" s="53"/>
      <c r="N26" s="291"/>
      <c r="O26" s="37"/>
      <c r="P26" s="472"/>
      <c r="Q26" s="52"/>
      <c r="R26" s="52"/>
      <c r="S26" s="37"/>
      <c r="T26" s="37"/>
      <c r="U26" s="421"/>
      <c r="V26" s="310"/>
      <c r="W26" s="37"/>
      <c r="X26" s="37"/>
      <c r="Y26" s="37"/>
      <c r="Z26" s="219"/>
    </row>
    <row r="27" spans="1:26" s="36" customFormat="1" ht="30" x14ac:dyDescent="0.2">
      <c r="A27" s="62" t="s">
        <v>88</v>
      </c>
      <c r="B27" s="9"/>
      <c r="C27" s="9"/>
      <c r="D27" s="30">
        <v>15</v>
      </c>
      <c r="E27" s="269" t="s">
        <v>89</v>
      </c>
      <c r="F27" s="3" t="s">
        <v>90</v>
      </c>
      <c r="G27" s="32" t="s">
        <v>91</v>
      </c>
      <c r="H27" s="27"/>
      <c r="I27" s="35"/>
      <c r="J27" s="317">
        <v>18000</v>
      </c>
      <c r="K27" s="291">
        <v>18000</v>
      </c>
      <c r="L27" s="317">
        <v>18000</v>
      </c>
      <c r="M27" s="53">
        <v>10000</v>
      </c>
      <c r="N27" s="291">
        <v>10000</v>
      </c>
      <c r="O27" s="42">
        <v>10000</v>
      </c>
      <c r="P27" s="473">
        <v>20000</v>
      </c>
      <c r="Q27" s="53">
        <v>10000</v>
      </c>
      <c r="R27" s="53">
        <v>10000</v>
      </c>
      <c r="S27" s="42">
        <v>10000</v>
      </c>
      <c r="T27" s="42">
        <v>10000</v>
      </c>
      <c r="U27" s="422">
        <v>10000</v>
      </c>
      <c r="V27" s="303">
        <v>20000</v>
      </c>
      <c r="W27" s="42">
        <v>10000</v>
      </c>
      <c r="X27" s="42">
        <v>10000</v>
      </c>
      <c r="Y27" s="42">
        <v>10000</v>
      </c>
      <c r="Z27" s="58">
        <v>10000</v>
      </c>
    </row>
    <row r="28" spans="1:26" s="36" customFormat="1" x14ac:dyDescent="0.2">
      <c r="A28" s="62"/>
      <c r="B28" s="9"/>
      <c r="C28" s="9"/>
      <c r="D28" s="30"/>
      <c r="E28" s="25"/>
      <c r="F28" s="3"/>
      <c r="G28" s="32"/>
      <c r="H28" s="27"/>
      <c r="I28" s="35"/>
      <c r="J28" s="317"/>
      <c r="K28" s="291"/>
      <c r="L28" s="317"/>
      <c r="M28" s="53"/>
      <c r="N28" s="291"/>
      <c r="O28" s="37"/>
      <c r="P28" s="472"/>
      <c r="Q28" s="52"/>
      <c r="R28" s="52"/>
      <c r="S28" s="37"/>
      <c r="T28" s="37"/>
      <c r="U28" s="421"/>
      <c r="V28" s="310"/>
      <c r="W28" s="37"/>
      <c r="X28" s="37"/>
      <c r="Y28" s="37"/>
      <c r="Z28" s="219"/>
    </row>
    <row r="29" spans="1:26" s="36" customFormat="1" ht="30" x14ac:dyDescent="0.2">
      <c r="A29" s="62" t="s">
        <v>92</v>
      </c>
      <c r="B29" s="9"/>
      <c r="C29" s="9"/>
      <c r="D29" s="30">
        <v>15</v>
      </c>
      <c r="E29" s="269" t="s">
        <v>93</v>
      </c>
      <c r="F29" s="3" t="s">
        <v>94</v>
      </c>
      <c r="G29" s="32" t="s">
        <v>91</v>
      </c>
      <c r="H29" s="27"/>
      <c r="I29" s="35"/>
      <c r="J29" s="317">
        <v>9000</v>
      </c>
      <c r="K29" s="291">
        <v>9000</v>
      </c>
      <c r="L29" s="317">
        <v>4500</v>
      </c>
      <c r="M29" s="53">
        <v>4500</v>
      </c>
      <c r="N29" s="291">
        <v>4500</v>
      </c>
      <c r="O29" s="42">
        <v>4500</v>
      </c>
      <c r="P29" s="473">
        <v>9000</v>
      </c>
      <c r="Q29" s="53">
        <v>4500</v>
      </c>
      <c r="R29" s="53">
        <v>4500</v>
      </c>
      <c r="S29" s="42">
        <v>4500</v>
      </c>
      <c r="T29" s="42">
        <v>4500</v>
      </c>
      <c r="U29" s="422">
        <v>4500</v>
      </c>
      <c r="V29" s="303">
        <v>9000</v>
      </c>
      <c r="W29" s="42">
        <v>4500</v>
      </c>
      <c r="X29" s="42">
        <v>4500</v>
      </c>
      <c r="Y29" s="42">
        <v>4500</v>
      </c>
      <c r="Z29" s="58">
        <v>4500</v>
      </c>
    </row>
    <row r="30" spans="1:26" s="36" customFormat="1" x14ac:dyDescent="0.2">
      <c r="A30" s="62"/>
      <c r="B30" s="9"/>
      <c r="C30" s="9"/>
      <c r="D30" s="30"/>
      <c r="E30" s="25"/>
      <c r="F30" s="8"/>
      <c r="G30" s="32"/>
      <c r="H30" s="27"/>
      <c r="I30" s="35"/>
      <c r="J30" s="317"/>
      <c r="K30" s="291"/>
      <c r="L30" s="317"/>
      <c r="M30" s="53"/>
      <c r="N30" s="291"/>
      <c r="O30" s="37"/>
      <c r="P30" s="472"/>
      <c r="Q30" s="52"/>
      <c r="R30" s="52"/>
      <c r="S30" s="37"/>
      <c r="T30" s="37"/>
      <c r="U30" s="421"/>
      <c r="V30" s="310"/>
      <c r="W30" s="37"/>
      <c r="X30" s="37"/>
      <c r="Y30" s="37"/>
      <c r="Z30" s="219"/>
    </row>
    <row r="31" spans="1:26" s="36" customFormat="1" ht="30" x14ac:dyDescent="0.2">
      <c r="A31" s="62" t="s">
        <v>95</v>
      </c>
      <c r="B31" s="9"/>
      <c r="C31" s="9"/>
      <c r="D31" s="30">
        <v>10</v>
      </c>
      <c r="E31" s="269" t="s">
        <v>238</v>
      </c>
      <c r="F31" s="8">
        <v>4000</v>
      </c>
      <c r="G31" s="32" t="s">
        <v>91</v>
      </c>
      <c r="H31" s="27"/>
      <c r="I31" s="35"/>
      <c r="J31" s="317">
        <v>12000</v>
      </c>
      <c r="K31" s="291">
        <v>8000</v>
      </c>
      <c r="L31" s="317">
        <v>8000</v>
      </c>
      <c r="M31" s="53">
        <v>8000</v>
      </c>
      <c r="N31" s="291">
        <v>8000</v>
      </c>
      <c r="O31" s="42">
        <v>8000</v>
      </c>
      <c r="P31" s="473">
        <v>8000</v>
      </c>
      <c r="Q31" s="53">
        <v>8000</v>
      </c>
      <c r="R31" s="53">
        <v>8000</v>
      </c>
      <c r="S31" s="42">
        <v>8000</v>
      </c>
      <c r="T31" s="42">
        <v>8000</v>
      </c>
      <c r="U31" s="422">
        <v>8000</v>
      </c>
      <c r="V31" s="303">
        <v>8000</v>
      </c>
      <c r="W31" s="42">
        <v>8000</v>
      </c>
      <c r="X31" s="42">
        <v>8000</v>
      </c>
      <c r="Y31" s="42">
        <v>8000</v>
      </c>
      <c r="Z31" s="58">
        <v>8000</v>
      </c>
    </row>
    <row r="32" spans="1:26" s="36" customFormat="1" x14ac:dyDescent="0.2">
      <c r="A32" s="62"/>
      <c r="B32" s="9"/>
      <c r="C32" s="9"/>
      <c r="D32" s="30"/>
      <c r="E32" s="25"/>
      <c r="F32" s="8"/>
      <c r="G32" s="32"/>
      <c r="H32" s="35"/>
      <c r="I32" s="35"/>
      <c r="J32" s="317"/>
      <c r="K32" s="291"/>
      <c r="L32" s="317"/>
      <c r="M32" s="53"/>
      <c r="N32" s="291"/>
      <c r="O32" s="37"/>
      <c r="P32" s="472"/>
      <c r="Q32" s="52"/>
      <c r="R32" s="52"/>
      <c r="S32" s="37"/>
      <c r="T32" s="37"/>
      <c r="U32" s="421"/>
      <c r="V32" s="310"/>
      <c r="W32" s="37"/>
      <c r="X32" s="37"/>
      <c r="Y32" s="37"/>
      <c r="Z32" s="219"/>
    </row>
    <row r="33" spans="1:27" s="36" customFormat="1" x14ac:dyDescent="0.2">
      <c r="A33" s="424" t="s">
        <v>241</v>
      </c>
      <c r="B33" s="425"/>
      <c r="C33" s="425"/>
      <c r="D33" s="426"/>
      <c r="E33" s="427"/>
      <c r="F33" s="8"/>
      <c r="G33" s="428"/>
      <c r="H33" s="429"/>
      <c r="I33" s="429"/>
      <c r="J33" s="430"/>
      <c r="K33" s="470">
        <v>5000</v>
      </c>
      <c r="L33" s="430"/>
      <c r="M33" s="481"/>
      <c r="N33" s="431">
        <v>45000</v>
      </c>
      <c r="O33" s="432"/>
      <c r="P33" s="474"/>
      <c r="Q33" s="435"/>
      <c r="R33" s="435"/>
      <c r="S33" s="432"/>
      <c r="T33" s="432"/>
      <c r="U33" s="433"/>
      <c r="V33" s="310"/>
      <c r="W33" s="37"/>
      <c r="X33" s="37"/>
      <c r="Y33" s="37"/>
      <c r="Z33" s="219"/>
    </row>
    <row r="34" spans="1:27" s="36" customFormat="1" ht="15.75" thickBot="1" x14ac:dyDescent="0.25">
      <c r="A34" s="424"/>
      <c r="B34" s="425"/>
      <c r="C34" s="425"/>
      <c r="D34" s="426"/>
      <c r="E34" s="427"/>
      <c r="F34" s="8"/>
      <c r="G34" s="428"/>
      <c r="H34" s="429"/>
      <c r="I34" s="429"/>
      <c r="J34" s="430"/>
      <c r="K34" s="431"/>
      <c r="L34" s="430"/>
      <c r="M34" s="481"/>
      <c r="N34" s="431"/>
      <c r="O34" s="432"/>
      <c r="P34" s="474"/>
      <c r="Q34" s="435"/>
      <c r="R34" s="435"/>
      <c r="S34" s="432"/>
      <c r="T34" s="432"/>
      <c r="U34" s="433"/>
      <c r="V34" s="434"/>
      <c r="W34" s="432"/>
      <c r="X34" s="432"/>
      <c r="Y34" s="432"/>
      <c r="Z34" s="436"/>
    </row>
    <row r="35" spans="1:27" s="40" customFormat="1" ht="16.5" thickTop="1" thickBot="1" x14ac:dyDescent="0.25">
      <c r="A35" s="180" t="s">
        <v>129</v>
      </c>
      <c r="B35" s="181"/>
      <c r="C35" s="182"/>
      <c r="D35" s="182"/>
      <c r="E35" s="182"/>
      <c r="F35" s="182"/>
      <c r="G35" s="182"/>
      <c r="H35" s="182"/>
      <c r="I35" s="301"/>
      <c r="J35" s="478"/>
      <c r="K35" s="301"/>
      <c r="L35" s="478"/>
      <c r="M35" s="298"/>
      <c r="N35" s="515"/>
      <c r="O35" s="182"/>
      <c r="P35" s="516"/>
      <c r="Q35" s="298"/>
      <c r="R35" s="517"/>
      <c r="S35" s="183"/>
      <c r="T35" s="518"/>
      <c r="U35" s="519"/>
      <c r="V35" s="311"/>
      <c r="W35" s="183"/>
      <c r="X35" s="183"/>
      <c r="Y35" s="183"/>
      <c r="Z35" s="184"/>
      <c r="AA35" s="14"/>
    </row>
    <row r="36" spans="1:27" s="40" customFormat="1" ht="16.5" thickTop="1" thickBot="1" x14ac:dyDescent="0.25">
      <c r="A36" s="504" t="s">
        <v>50</v>
      </c>
      <c r="B36" s="175"/>
      <c r="C36" s="176"/>
      <c r="D36" s="176"/>
      <c r="E36" s="176"/>
      <c r="F36" s="176"/>
      <c r="G36" s="176"/>
      <c r="H36" s="176"/>
      <c r="I36" s="505"/>
      <c r="J36" s="506">
        <v>-45729</v>
      </c>
      <c r="K36" s="505"/>
      <c r="L36" s="507"/>
      <c r="M36" s="508"/>
      <c r="N36" s="509"/>
      <c r="O36" s="176"/>
      <c r="P36" s="510"/>
      <c r="Q36" s="508"/>
      <c r="R36" s="508"/>
      <c r="S36" s="511"/>
      <c r="T36" s="511"/>
      <c r="U36" s="512"/>
      <c r="V36" s="218"/>
      <c r="W36" s="513"/>
      <c r="X36" s="513"/>
      <c r="Y36" s="513"/>
      <c r="Z36" s="514"/>
      <c r="AA36" s="14"/>
    </row>
    <row r="37" spans="1:27" s="40" customFormat="1" ht="15.75" thickTop="1" x14ac:dyDescent="0.2">
      <c r="A37" s="564" t="s">
        <v>239</v>
      </c>
      <c r="B37" s="541"/>
      <c r="C37" s="542"/>
      <c r="D37" s="542"/>
      <c r="E37" s="542"/>
      <c r="F37" s="542"/>
      <c r="G37" s="542"/>
      <c r="H37" s="542"/>
      <c r="I37" s="565"/>
      <c r="J37" s="566">
        <v>0</v>
      </c>
      <c r="K37" s="565">
        <v>-125000</v>
      </c>
      <c r="L37" s="566">
        <v>-267230</v>
      </c>
      <c r="M37" s="540">
        <v>-100000</v>
      </c>
      <c r="N37" s="567">
        <v>-645000</v>
      </c>
      <c r="O37" s="568">
        <v>-100000</v>
      </c>
      <c r="P37" s="569">
        <v>-625000</v>
      </c>
      <c r="Q37" s="568">
        <v>-100000</v>
      </c>
      <c r="R37" s="567">
        <v>-670000</v>
      </c>
      <c r="S37" s="567">
        <f t="shared" ref="S37:X37" si="0">SUM(S3:S23)</f>
        <v>0</v>
      </c>
      <c r="T37" s="568">
        <v>-675000</v>
      </c>
      <c r="U37" s="567">
        <v>-250000</v>
      </c>
      <c r="V37" s="570">
        <f t="shared" si="0"/>
        <v>0</v>
      </c>
      <c r="W37" s="542">
        <v>-25000</v>
      </c>
      <c r="X37" s="542">
        <f t="shared" si="0"/>
        <v>0</v>
      </c>
      <c r="Y37" s="542">
        <f t="shared" ref="Y37" si="1">SUM(Y3:Y23)</f>
        <v>0</v>
      </c>
      <c r="Z37" s="571">
        <v>-100000</v>
      </c>
      <c r="AA37" s="14"/>
    </row>
    <row r="38" spans="1:27" s="40" customFormat="1" x14ac:dyDescent="0.2">
      <c r="A38" s="572" t="s">
        <v>240</v>
      </c>
      <c r="B38" s="573"/>
      <c r="C38" s="574"/>
      <c r="D38" s="574"/>
      <c r="E38" s="574"/>
      <c r="F38" s="574"/>
      <c r="G38" s="574"/>
      <c r="H38" s="574"/>
      <c r="I38" s="575"/>
      <c r="J38" s="576"/>
      <c r="K38" s="575">
        <v>-5000</v>
      </c>
      <c r="L38" s="576"/>
      <c r="M38" s="577"/>
      <c r="N38" s="578">
        <v>-45000</v>
      </c>
      <c r="O38" s="579"/>
      <c r="P38" s="580"/>
      <c r="Q38" s="579"/>
      <c r="R38" s="578"/>
      <c r="S38" s="578"/>
      <c r="T38" s="579"/>
      <c r="U38" s="578"/>
      <c r="V38" s="581"/>
      <c r="W38" s="582"/>
      <c r="X38" s="582"/>
      <c r="Y38" s="582"/>
      <c r="Z38" s="583"/>
      <c r="AA38" s="14"/>
    </row>
    <row r="39" spans="1:27" s="40" customFormat="1" ht="15.75" thickBot="1" x14ac:dyDescent="0.25">
      <c r="A39" s="584" t="s">
        <v>100</v>
      </c>
      <c r="B39" s="585"/>
      <c r="C39" s="586"/>
      <c r="D39" s="586"/>
      <c r="E39" s="586"/>
      <c r="F39" s="586"/>
      <c r="G39" s="586"/>
      <c r="H39" s="586"/>
      <c r="I39" s="587"/>
      <c r="J39" s="588">
        <f t="shared" ref="J39:Y39" si="2">-SUM(J27:J31)</f>
        <v>-39000</v>
      </c>
      <c r="K39" s="587">
        <f t="shared" si="2"/>
        <v>-35000</v>
      </c>
      <c r="L39" s="588">
        <f t="shared" si="2"/>
        <v>-30500</v>
      </c>
      <c r="M39" s="589">
        <f t="shared" si="2"/>
        <v>-22500</v>
      </c>
      <c r="N39" s="587">
        <f t="shared" si="2"/>
        <v>-22500</v>
      </c>
      <c r="O39" s="586">
        <f t="shared" si="2"/>
        <v>-22500</v>
      </c>
      <c r="P39" s="590">
        <f t="shared" si="2"/>
        <v>-37000</v>
      </c>
      <c r="Q39" s="589">
        <f t="shared" si="2"/>
        <v>-22500</v>
      </c>
      <c r="R39" s="589">
        <f t="shared" si="2"/>
        <v>-22500</v>
      </c>
      <c r="S39" s="586">
        <f t="shared" si="2"/>
        <v>-22500</v>
      </c>
      <c r="T39" s="586">
        <f t="shared" si="2"/>
        <v>-22500</v>
      </c>
      <c r="U39" s="591">
        <f t="shared" si="2"/>
        <v>-22500</v>
      </c>
      <c r="V39" s="592">
        <f t="shared" si="2"/>
        <v>-37000</v>
      </c>
      <c r="W39" s="586">
        <f t="shared" si="2"/>
        <v>-22500</v>
      </c>
      <c r="X39" s="586">
        <f t="shared" si="2"/>
        <v>-22500</v>
      </c>
      <c r="Y39" s="586">
        <f t="shared" si="2"/>
        <v>-22500</v>
      </c>
      <c r="Z39" s="593">
        <f t="shared" ref="Z39" si="3">-SUM(Z27:Z31)</f>
        <v>-22500</v>
      </c>
      <c r="AA39" s="14"/>
    </row>
    <row r="40" spans="1:27" s="36" customFormat="1" ht="16.5" thickTop="1" x14ac:dyDescent="0.25">
      <c r="A40" s="185"/>
      <c r="B40" s="186"/>
      <c r="C40" s="186"/>
      <c r="D40" s="187"/>
      <c r="E40" s="188"/>
      <c r="F40" s="189"/>
      <c r="G40" s="190"/>
      <c r="H40" s="191"/>
      <c r="I40" s="191"/>
      <c r="J40" s="320"/>
      <c r="K40" s="294"/>
      <c r="L40" s="320"/>
      <c r="M40" s="484"/>
      <c r="N40" s="294"/>
      <c r="O40" s="193"/>
      <c r="P40" s="475"/>
      <c r="Q40" s="192"/>
      <c r="R40" s="192"/>
      <c r="S40" s="193"/>
      <c r="T40" s="193"/>
      <c r="U40" s="423"/>
      <c r="V40" s="312"/>
      <c r="W40" s="193"/>
      <c r="X40" s="193"/>
      <c r="Y40" s="193"/>
      <c r="Z40" s="220"/>
    </row>
    <row r="41" spans="1:27" s="43" customFormat="1" ht="15.75" x14ac:dyDescent="0.25">
      <c r="A41" s="64" t="s">
        <v>103</v>
      </c>
      <c r="B41" s="44"/>
      <c r="C41" s="16"/>
      <c r="D41" s="16"/>
      <c r="E41" s="16"/>
      <c r="F41" s="16"/>
      <c r="G41" s="16"/>
      <c r="H41" s="45"/>
      <c r="I41" s="45"/>
      <c r="J41" s="321">
        <f>SUM(J2:J40)</f>
        <v>81225</v>
      </c>
      <c r="K41" s="45">
        <f>SUM(K2:K40)</f>
        <v>62198</v>
      </c>
      <c r="L41" s="321">
        <f t="shared" ref="L41:Y41" si="4">SUM(L2:L40)</f>
        <v>60763</v>
      </c>
      <c r="M41" s="54">
        <f t="shared" si="4"/>
        <v>59542</v>
      </c>
      <c r="N41" s="45">
        <f t="shared" si="4"/>
        <v>0</v>
      </c>
      <c r="O41" s="16">
        <f t="shared" si="4"/>
        <v>0</v>
      </c>
      <c r="P41" s="382">
        <f t="shared" si="4"/>
        <v>0</v>
      </c>
      <c r="Q41" s="54">
        <f t="shared" si="4"/>
        <v>0</v>
      </c>
      <c r="R41" s="54">
        <f t="shared" si="4"/>
        <v>0</v>
      </c>
      <c r="S41" s="16">
        <f t="shared" si="4"/>
        <v>0</v>
      </c>
      <c r="T41" s="16">
        <f t="shared" si="4"/>
        <v>0</v>
      </c>
      <c r="U41" s="419">
        <f t="shared" si="4"/>
        <v>0</v>
      </c>
      <c r="V41" s="304">
        <f t="shared" si="4"/>
        <v>0</v>
      </c>
      <c r="W41" s="16">
        <f t="shared" si="4"/>
        <v>0</v>
      </c>
      <c r="X41" s="16">
        <f t="shared" si="4"/>
        <v>0</v>
      </c>
      <c r="Y41" s="16">
        <f t="shared" si="4"/>
        <v>0</v>
      </c>
      <c r="Z41" s="65">
        <f t="shared" ref="Z41" si="5">SUM(Z2:Z40)</f>
        <v>0</v>
      </c>
      <c r="AA41" s="46"/>
    </row>
    <row r="42" spans="1:27" s="40" customFormat="1" ht="15.75" x14ac:dyDescent="0.25">
      <c r="A42" s="63" t="s">
        <v>49</v>
      </c>
      <c r="B42" s="38"/>
      <c r="C42" s="39"/>
      <c r="D42" s="39"/>
      <c r="E42" s="39"/>
      <c r="F42" s="39"/>
      <c r="G42" s="39"/>
      <c r="H42" s="39"/>
      <c r="I42" s="314"/>
      <c r="J42" s="321">
        <v>-63675</v>
      </c>
      <c r="K42" s="45">
        <v>-62198</v>
      </c>
      <c r="L42" s="321">
        <v>-60763</v>
      </c>
      <c r="M42" s="54">
        <v>-59542</v>
      </c>
      <c r="N42" s="45"/>
      <c r="O42" s="16"/>
      <c r="P42" s="379"/>
      <c r="Q42" s="69"/>
      <c r="R42" s="69"/>
      <c r="S42" s="12"/>
      <c r="T42" s="12"/>
      <c r="U42" s="418"/>
      <c r="V42" s="64"/>
      <c r="W42" s="12"/>
      <c r="X42" s="12"/>
      <c r="Y42" s="12"/>
      <c r="Z42" s="67"/>
      <c r="AA42" s="14"/>
    </row>
    <row r="43" spans="1:27" s="40" customFormat="1" ht="15.75" x14ac:dyDescent="0.25">
      <c r="A43" s="63" t="s">
        <v>54</v>
      </c>
      <c r="B43" s="38"/>
      <c r="C43" s="39"/>
      <c r="D43" s="39"/>
      <c r="E43" s="39"/>
      <c r="F43" s="39"/>
      <c r="G43" s="39"/>
      <c r="H43" s="39"/>
      <c r="I43" s="314"/>
      <c r="J43" s="321">
        <v>-9150</v>
      </c>
      <c r="K43" s="45"/>
      <c r="L43" s="321"/>
      <c r="M43" s="54"/>
      <c r="N43" s="45"/>
      <c r="O43" s="16"/>
      <c r="P43" s="379"/>
      <c r="Q43" s="69"/>
      <c r="R43" s="69"/>
      <c r="S43" s="12"/>
      <c r="T43" s="12"/>
      <c r="U43" s="418"/>
      <c r="V43" s="64"/>
      <c r="W43" s="12"/>
      <c r="X43" s="12"/>
      <c r="Y43" s="12"/>
      <c r="Z43" s="67"/>
      <c r="AA43" s="14"/>
    </row>
    <row r="44" spans="1:27" s="40" customFormat="1" ht="15.75" x14ac:dyDescent="0.25">
      <c r="A44" s="63" t="s">
        <v>54</v>
      </c>
      <c r="B44" s="38"/>
      <c r="C44" s="39"/>
      <c r="D44" s="39"/>
      <c r="E44" s="39"/>
      <c r="F44" s="39"/>
      <c r="G44" s="39"/>
      <c r="H44" s="39"/>
      <c r="I44" s="314"/>
      <c r="J44" s="321">
        <v>-8400</v>
      </c>
      <c r="K44" s="45"/>
      <c r="L44" s="321"/>
      <c r="M44" s="54"/>
      <c r="N44" s="45"/>
      <c r="O44" s="16"/>
      <c r="P44" s="379"/>
      <c r="Q44" s="69"/>
      <c r="R44" s="69"/>
      <c r="S44" s="12"/>
      <c r="T44" s="12"/>
      <c r="U44" s="418"/>
      <c r="V44" s="64"/>
      <c r="W44" s="12"/>
      <c r="X44" s="12"/>
      <c r="Y44" s="12"/>
      <c r="Z44" s="67"/>
      <c r="AA44" s="14"/>
    </row>
    <row r="45" spans="1:27" s="40" customFormat="1" ht="15.75" x14ac:dyDescent="0.25">
      <c r="A45" s="63" t="s">
        <v>52</v>
      </c>
      <c r="B45" s="38"/>
      <c r="C45" s="39"/>
      <c r="D45" s="39"/>
      <c r="E45" s="39"/>
      <c r="F45" s="39"/>
      <c r="G45" s="39"/>
      <c r="H45" s="39"/>
      <c r="I45" s="314"/>
      <c r="J45" s="321">
        <f t="shared" ref="J45:Z45" si="6">SUM(J41:J44)</f>
        <v>0</v>
      </c>
      <c r="K45" s="45">
        <f t="shared" si="6"/>
        <v>0</v>
      </c>
      <c r="L45" s="321">
        <f t="shared" si="6"/>
        <v>0</v>
      </c>
      <c r="M45" s="54">
        <f t="shared" si="6"/>
        <v>0</v>
      </c>
      <c r="N45" s="45">
        <f t="shared" si="6"/>
        <v>0</v>
      </c>
      <c r="O45" s="16">
        <f t="shared" si="6"/>
        <v>0</v>
      </c>
      <c r="P45" s="382">
        <f t="shared" si="6"/>
        <v>0</v>
      </c>
      <c r="Q45" s="54">
        <f t="shared" si="6"/>
        <v>0</v>
      </c>
      <c r="R45" s="54">
        <f t="shared" si="6"/>
        <v>0</v>
      </c>
      <c r="S45" s="16">
        <f t="shared" si="6"/>
        <v>0</v>
      </c>
      <c r="T45" s="16">
        <f t="shared" si="6"/>
        <v>0</v>
      </c>
      <c r="U45" s="419">
        <f t="shared" si="6"/>
        <v>0</v>
      </c>
      <c r="V45" s="304">
        <f t="shared" si="6"/>
        <v>0</v>
      </c>
      <c r="W45" s="16">
        <f t="shared" si="6"/>
        <v>0</v>
      </c>
      <c r="X45" s="16">
        <f t="shared" si="6"/>
        <v>0</v>
      </c>
      <c r="Y45" s="16">
        <f t="shared" si="6"/>
        <v>0</v>
      </c>
      <c r="Z45" s="65">
        <f t="shared" si="6"/>
        <v>0</v>
      </c>
      <c r="AA45" s="14"/>
    </row>
    <row r="46" spans="1:27" s="40" customFormat="1" ht="15.75" x14ac:dyDescent="0.25">
      <c r="A46" s="594" t="s">
        <v>98</v>
      </c>
      <c r="B46" s="595"/>
      <c r="C46" s="582"/>
      <c r="D46" s="582"/>
      <c r="E46" s="582"/>
      <c r="F46" s="582"/>
      <c r="G46" s="582"/>
      <c r="H46" s="582"/>
      <c r="I46" s="596"/>
      <c r="J46" s="597">
        <v>-55000</v>
      </c>
      <c r="K46" s="598">
        <v>-200000</v>
      </c>
      <c r="L46" s="597">
        <v>-200000</v>
      </c>
      <c r="M46" s="599">
        <v>-325000</v>
      </c>
      <c r="N46" s="598">
        <v>-350000</v>
      </c>
      <c r="O46" s="600">
        <v>-350000</v>
      </c>
      <c r="P46" s="601">
        <v>-350000</v>
      </c>
      <c r="Q46" s="599">
        <v>-350000</v>
      </c>
      <c r="R46" s="599">
        <v>-350000</v>
      </c>
      <c r="S46" s="600">
        <v>-350000</v>
      </c>
      <c r="T46" s="600">
        <v>-350000</v>
      </c>
      <c r="U46" s="602">
        <v>-350000</v>
      </c>
      <c r="V46" s="603">
        <v>-350000</v>
      </c>
      <c r="W46" s="600">
        <v>-375000</v>
      </c>
      <c r="X46" s="600">
        <v>-375000</v>
      </c>
      <c r="Y46" s="600">
        <v>-375000</v>
      </c>
      <c r="Z46" s="604">
        <v>-375000</v>
      </c>
      <c r="AA46" s="14"/>
    </row>
    <row r="47" spans="1:27" s="40" customFormat="1" ht="35.25" customHeight="1" thickBot="1" x14ac:dyDescent="0.3">
      <c r="A47" s="605" t="s">
        <v>101</v>
      </c>
      <c r="B47" s="545"/>
      <c r="C47" s="546"/>
      <c r="D47" s="546"/>
      <c r="E47" s="546"/>
      <c r="F47" s="546"/>
      <c r="G47" s="546"/>
      <c r="H47" s="546"/>
      <c r="I47" s="606"/>
      <c r="J47" s="607">
        <v>-40000</v>
      </c>
      <c r="K47" s="548">
        <v>-40000</v>
      </c>
      <c r="L47" s="607">
        <v>-35000</v>
      </c>
      <c r="M47" s="608">
        <v>-35000</v>
      </c>
      <c r="N47" s="609">
        <v>-35000</v>
      </c>
      <c r="O47" s="610">
        <v>-35000</v>
      </c>
      <c r="P47" s="611">
        <v>-35000</v>
      </c>
      <c r="Q47" s="612">
        <v>-35000</v>
      </c>
      <c r="R47" s="613">
        <v>-35000</v>
      </c>
      <c r="S47" s="613">
        <v>-35000</v>
      </c>
      <c r="T47" s="613">
        <v>-35000</v>
      </c>
      <c r="U47" s="607">
        <v>-35000</v>
      </c>
      <c r="V47" s="603">
        <v>-35000</v>
      </c>
      <c r="W47" s="600">
        <v>-35000</v>
      </c>
      <c r="X47" s="600">
        <v>-35000</v>
      </c>
      <c r="Y47" s="600">
        <v>-35000</v>
      </c>
      <c r="Z47" s="604">
        <v>-35000</v>
      </c>
      <c r="AA47" s="14"/>
    </row>
    <row r="48" spans="1:27" s="43" customFormat="1" ht="17.25" thickTop="1" thickBot="1" x14ac:dyDescent="0.3">
      <c r="A48" s="202" t="s">
        <v>51</v>
      </c>
      <c r="B48" s="203"/>
      <c r="C48" s="204"/>
      <c r="D48" s="204"/>
      <c r="E48" s="204"/>
      <c r="F48" s="194"/>
      <c r="G48" s="194"/>
      <c r="H48" s="194"/>
      <c r="I48" s="295"/>
      <c r="J48" s="322">
        <f t="shared" ref="J48:Z48" si="7">SUM(J42+J43+J44+J46+J47)</f>
        <v>-176225</v>
      </c>
      <c r="K48" s="295">
        <f t="shared" si="7"/>
        <v>-302198</v>
      </c>
      <c r="L48" s="322">
        <f t="shared" si="7"/>
        <v>-295763</v>
      </c>
      <c r="M48" s="196">
        <f t="shared" si="7"/>
        <v>-419542</v>
      </c>
      <c r="N48" s="295">
        <f t="shared" si="7"/>
        <v>-385000</v>
      </c>
      <c r="O48" s="194">
        <f t="shared" si="7"/>
        <v>-385000</v>
      </c>
      <c r="P48" s="476">
        <f t="shared" si="7"/>
        <v>-385000</v>
      </c>
      <c r="Q48" s="196">
        <f t="shared" si="7"/>
        <v>-385000</v>
      </c>
      <c r="R48" s="196">
        <f t="shared" si="7"/>
        <v>-385000</v>
      </c>
      <c r="S48" s="194">
        <f t="shared" si="7"/>
        <v>-385000</v>
      </c>
      <c r="T48" s="194">
        <f t="shared" si="7"/>
        <v>-385000</v>
      </c>
      <c r="U48" s="420">
        <f t="shared" si="7"/>
        <v>-385000</v>
      </c>
      <c r="V48" s="355">
        <f t="shared" si="7"/>
        <v>-385000</v>
      </c>
      <c r="W48" s="48">
        <f t="shared" si="7"/>
        <v>-410000</v>
      </c>
      <c r="X48" s="48">
        <f t="shared" si="7"/>
        <v>-410000</v>
      </c>
      <c r="Y48" s="48">
        <f t="shared" si="7"/>
        <v>-410000</v>
      </c>
      <c r="Z48" s="66">
        <f t="shared" si="7"/>
        <v>-410000</v>
      </c>
    </row>
    <row r="49" spans="1:27" s="40" customFormat="1" ht="16.5" thickTop="1" x14ac:dyDescent="0.25">
      <c r="A49" s="200"/>
      <c r="B49" s="142"/>
      <c r="C49" s="143"/>
      <c r="D49" s="143"/>
      <c r="E49" s="143"/>
      <c r="F49" s="143"/>
      <c r="G49" s="143"/>
      <c r="H49" s="143"/>
      <c r="I49" s="315"/>
      <c r="J49" s="323"/>
      <c r="K49" s="302"/>
      <c r="L49" s="323"/>
      <c r="M49" s="147"/>
      <c r="N49" s="296"/>
      <c r="O49" s="144"/>
      <c r="P49" s="477"/>
      <c r="Q49" s="147"/>
      <c r="R49" s="147"/>
      <c r="S49" s="145"/>
      <c r="T49" s="145"/>
      <c r="U49" s="417"/>
      <c r="V49" s="64"/>
      <c r="W49" s="12"/>
      <c r="X49" s="12"/>
      <c r="Y49" s="12"/>
      <c r="Z49" s="67"/>
      <c r="AA49" s="14"/>
    </row>
    <row r="50" spans="1:27" s="43" customFormat="1" ht="15.75" x14ac:dyDescent="0.25">
      <c r="A50" s="614" t="s">
        <v>200</v>
      </c>
      <c r="B50" s="615"/>
      <c r="C50" s="600"/>
      <c r="D50" s="600"/>
      <c r="E50" s="600"/>
      <c r="F50" s="600"/>
      <c r="G50" s="600"/>
      <c r="H50" s="598"/>
      <c r="I50" s="598">
        <v>2080</v>
      </c>
      <c r="J50" s="597">
        <f t="shared" ref="J50:Z50" si="8">SUM(I50+J39-J47)</f>
        <v>3080</v>
      </c>
      <c r="K50" s="598">
        <f>SUM(J50+K39-K47)</f>
        <v>8080</v>
      </c>
      <c r="L50" s="597">
        <f t="shared" si="8"/>
        <v>12580</v>
      </c>
      <c r="M50" s="599">
        <f t="shared" si="8"/>
        <v>25080</v>
      </c>
      <c r="N50" s="598">
        <f t="shared" si="8"/>
        <v>37580</v>
      </c>
      <c r="O50" s="600">
        <f t="shared" si="8"/>
        <v>50080</v>
      </c>
      <c r="P50" s="601">
        <f t="shared" si="8"/>
        <v>48080</v>
      </c>
      <c r="Q50" s="599">
        <f t="shared" si="8"/>
        <v>60580</v>
      </c>
      <c r="R50" s="599">
        <f t="shared" si="8"/>
        <v>73080</v>
      </c>
      <c r="S50" s="600">
        <f t="shared" si="8"/>
        <v>85580</v>
      </c>
      <c r="T50" s="600">
        <f t="shared" si="8"/>
        <v>98080</v>
      </c>
      <c r="U50" s="602">
        <f t="shared" si="8"/>
        <v>110580</v>
      </c>
      <c r="V50" s="603">
        <f t="shared" si="8"/>
        <v>108580</v>
      </c>
      <c r="W50" s="600">
        <f t="shared" si="8"/>
        <v>121080</v>
      </c>
      <c r="X50" s="600">
        <f t="shared" si="8"/>
        <v>133580</v>
      </c>
      <c r="Y50" s="600">
        <f t="shared" si="8"/>
        <v>146080</v>
      </c>
      <c r="Z50" s="604">
        <f t="shared" si="8"/>
        <v>158580</v>
      </c>
      <c r="AA50" s="46"/>
    </row>
    <row r="51" spans="1:27" s="43" customFormat="1" ht="16.5" thickBot="1" x14ac:dyDescent="0.3">
      <c r="A51" s="549" t="s">
        <v>201</v>
      </c>
      <c r="B51" s="616"/>
      <c r="C51" s="547"/>
      <c r="D51" s="547"/>
      <c r="E51" s="547"/>
      <c r="F51" s="547"/>
      <c r="G51" s="547"/>
      <c r="H51" s="548"/>
      <c r="I51" s="548">
        <v>153233.32999999999</v>
      </c>
      <c r="J51" s="617">
        <f>SUM(I51+J37-J46)</f>
        <v>208233.33</v>
      </c>
      <c r="K51" s="618">
        <f>SUM(J51+K37+K38-K46)</f>
        <v>278233.32999999996</v>
      </c>
      <c r="L51" s="619">
        <f t="shared" ref="L51:Z51" si="9">SUM(K51+L37+L38-L46)</f>
        <v>211003.32999999996</v>
      </c>
      <c r="M51" s="620">
        <f t="shared" si="9"/>
        <v>436003.32999999996</v>
      </c>
      <c r="N51" s="621">
        <f t="shared" si="9"/>
        <v>96003.329999999958</v>
      </c>
      <c r="O51" s="621">
        <f t="shared" si="9"/>
        <v>346003.32999999996</v>
      </c>
      <c r="P51" s="622">
        <f t="shared" si="9"/>
        <v>71003.329999999958</v>
      </c>
      <c r="Q51" s="620">
        <f t="shared" si="9"/>
        <v>321003.32999999996</v>
      </c>
      <c r="R51" s="621">
        <f t="shared" si="9"/>
        <v>1003.3299999999581</v>
      </c>
      <c r="S51" s="621">
        <f t="shared" si="9"/>
        <v>351003.32999999996</v>
      </c>
      <c r="T51" s="621">
        <f t="shared" si="9"/>
        <v>26003.329999999958</v>
      </c>
      <c r="U51" s="618">
        <f t="shared" si="9"/>
        <v>126003.32999999996</v>
      </c>
      <c r="V51" s="623">
        <f t="shared" si="9"/>
        <v>476003.32999999996</v>
      </c>
      <c r="W51" s="624">
        <f t="shared" si="9"/>
        <v>826003.33</v>
      </c>
      <c r="X51" s="624">
        <f t="shared" si="9"/>
        <v>1201003.33</v>
      </c>
      <c r="Y51" s="624">
        <f t="shared" si="9"/>
        <v>1576003.33</v>
      </c>
      <c r="Z51" s="625">
        <f t="shared" si="9"/>
        <v>1851003.33</v>
      </c>
      <c r="AA51" s="46"/>
    </row>
    <row r="52" spans="1:27" s="47" customFormat="1" ht="17.25" thickTop="1" thickBot="1" x14ac:dyDescent="0.3">
      <c r="A52" s="626" t="s">
        <v>102</v>
      </c>
      <c r="B52" s="627"/>
      <c r="C52" s="627"/>
      <c r="D52" s="627"/>
      <c r="E52" s="627"/>
      <c r="F52" s="627"/>
      <c r="G52" s="627"/>
      <c r="H52" s="627"/>
      <c r="I52" s="628">
        <f>SUM(I50:I51)</f>
        <v>155313.32999999999</v>
      </c>
      <c r="J52" s="629">
        <f>SUM(J50:J51)</f>
        <v>211313.33</v>
      </c>
      <c r="K52" s="628">
        <f t="shared" ref="K52:X52" si="10">SUM(K50:K51)</f>
        <v>286313.32999999996</v>
      </c>
      <c r="L52" s="629">
        <f t="shared" si="10"/>
        <v>223583.32999999996</v>
      </c>
      <c r="M52" s="630">
        <f>SUM(M50:M51)</f>
        <v>461083.32999999996</v>
      </c>
      <c r="N52" s="628">
        <f>SUM(N50:N51)</f>
        <v>133583.32999999996</v>
      </c>
      <c r="O52" s="631">
        <f>SUM(O50:O51)</f>
        <v>396083.32999999996</v>
      </c>
      <c r="P52" s="632">
        <f t="shared" si="10"/>
        <v>119083.32999999996</v>
      </c>
      <c r="Q52" s="630">
        <f t="shared" si="10"/>
        <v>381583.32999999996</v>
      </c>
      <c r="R52" s="630">
        <f t="shared" si="10"/>
        <v>74083.329999999958</v>
      </c>
      <c r="S52" s="631">
        <f t="shared" si="10"/>
        <v>436583.32999999996</v>
      </c>
      <c r="T52" s="631">
        <f t="shared" si="10"/>
        <v>124083.32999999996</v>
      </c>
      <c r="U52" s="633">
        <f t="shared" si="10"/>
        <v>236583.32999999996</v>
      </c>
      <c r="V52" s="634">
        <f t="shared" si="10"/>
        <v>584583.32999999996</v>
      </c>
      <c r="W52" s="609">
        <f t="shared" si="10"/>
        <v>947083.33</v>
      </c>
      <c r="X52" s="609">
        <f t="shared" si="10"/>
        <v>1334583.33</v>
      </c>
      <c r="Y52" s="609">
        <f t="shared" ref="Y52:Z52" si="11">SUM(Y50:Y51)</f>
        <v>1722083.33</v>
      </c>
      <c r="Z52" s="635">
        <f t="shared" si="11"/>
        <v>2009583.33</v>
      </c>
    </row>
    <row r="53" spans="1:27" ht="15.75" thickTop="1" x14ac:dyDescent="0.2">
      <c r="J53" s="300"/>
      <c r="K53" s="300"/>
      <c r="L53" s="300"/>
      <c r="M53" s="300"/>
    </row>
  </sheetData>
  <phoneticPr fontId="10" type="noConversion"/>
  <pageMargins left="0.2" right="0.2" top="0.25" bottom="0.25" header="0" footer="0"/>
  <pageSetup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A226-4B0D-400B-89C1-30D40D3489F0}">
  <sheetPr>
    <pageSetUpPr fitToPage="1"/>
  </sheetPr>
  <dimension ref="A1:Y3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0" sqref="K20"/>
    </sheetView>
  </sheetViews>
  <sheetFormatPr defaultColWidth="9.140625" defaultRowHeight="15.75" x14ac:dyDescent="0.25"/>
  <cols>
    <col min="1" max="1" width="30.28515625" style="70" customWidth="1"/>
    <col min="2" max="2" width="13.5703125" style="70" customWidth="1"/>
    <col min="3" max="3" width="11" style="70" customWidth="1"/>
    <col min="4" max="4" width="12.5703125" style="70" customWidth="1"/>
    <col min="5" max="5" width="28.28515625" style="70" customWidth="1"/>
    <col min="6" max="6" width="11.85546875" style="70" customWidth="1"/>
    <col min="7" max="7" width="26" style="70" customWidth="1"/>
    <col min="8" max="8" width="14" style="70" customWidth="1"/>
    <col min="9" max="9" width="11.85546875" style="70" customWidth="1"/>
    <col min="10" max="13" width="11.7109375" style="70" customWidth="1"/>
    <col min="14" max="14" width="15.140625" style="70" customWidth="1"/>
    <col min="15" max="15" width="15.5703125" style="70" customWidth="1"/>
    <col min="16" max="16" width="16.7109375" style="70" customWidth="1"/>
    <col min="17" max="17" width="16" style="70" customWidth="1"/>
    <col min="18" max="18" width="14.7109375" style="70" customWidth="1"/>
    <col min="19" max="19" width="14" style="70" customWidth="1"/>
    <col min="20" max="20" width="13.5703125" style="70" customWidth="1"/>
    <col min="21" max="21" width="14" style="70" customWidth="1"/>
    <col min="22" max="22" width="14.42578125" style="70" customWidth="1"/>
    <col min="23" max="23" width="15.28515625" style="70" customWidth="1"/>
    <col min="24" max="25" width="11.7109375" style="70" customWidth="1"/>
    <col min="26" max="16384" width="9.140625" style="70"/>
  </cols>
  <sheetData>
    <row r="1" spans="1:25" ht="48.75" thickTop="1" thickBot="1" x14ac:dyDescent="0.3">
      <c r="A1" s="711" t="s">
        <v>228</v>
      </c>
      <c r="B1" s="712" t="s">
        <v>0</v>
      </c>
      <c r="C1" s="712" t="s">
        <v>1</v>
      </c>
      <c r="D1" s="713" t="s">
        <v>2</v>
      </c>
      <c r="E1" s="677" t="s">
        <v>3</v>
      </c>
      <c r="F1" s="714" t="s">
        <v>4</v>
      </c>
      <c r="G1" s="715" t="s">
        <v>5</v>
      </c>
      <c r="H1" s="716" t="s">
        <v>196</v>
      </c>
      <c r="I1" s="676" t="s">
        <v>8</v>
      </c>
      <c r="J1" s="678" t="s">
        <v>9</v>
      </c>
      <c r="K1" s="676" t="s">
        <v>10</v>
      </c>
      <c r="L1" s="677" t="s">
        <v>11</v>
      </c>
      <c r="M1" s="677" t="s">
        <v>12</v>
      </c>
      <c r="N1" s="677" t="s">
        <v>13</v>
      </c>
      <c r="O1" s="678" t="s">
        <v>14</v>
      </c>
      <c r="P1" s="676" t="s">
        <v>15</v>
      </c>
      <c r="Q1" s="677" t="s">
        <v>16</v>
      </c>
      <c r="R1" s="677" t="s">
        <v>17</v>
      </c>
      <c r="S1" s="677" t="s">
        <v>96</v>
      </c>
      <c r="T1" s="678" t="s">
        <v>18</v>
      </c>
      <c r="U1" s="676" t="s">
        <v>19</v>
      </c>
      <c r="V1" s="677" t="s">
        <v>97</v>
      </c>
      <c r="W1" s="677" t="s">
        <v>20</v>
      </c>
      <c r="X1" s="677" t="s">
        <v>233</v>
      </c>
      <c r="Y1" s="678" t="s">
        <v>234</v>
      </c>
    </row>
    <row r="2" spans="1:25" ht="16.5" thickTop="1" x14ac:dyDescent="0.25">
      <c r="A2" s="221"/>
      <c r="B2" s="106"/>
      <c r="C2" s="107"/>
      <c r="D2" s="108"/>
      <c r="E2" s="109"/>
      <c r="F2" s="110"/>
      <c r="G2" s="111"/>
      <c r="H2" s="112"/>
      <c r="I2" s="111"/>
      <c r="J2" s="348"/>
      <c r="K2" s="352"/>
      <c r="L2" s="111"/>
      <c r="M2" s="111"/>
      <c r="N2" s="139"/>
      <c r="O2" s="222"/>
      <c r="P2" s="356"/>
      <c r="Q2" s="140"/>
      <c r="R2" s="140"/>
      <c r="S2" s="140"/>
      <c r="T2" s="520"/>
      <c r="U2" s="356"/>
      <c r="V2" s="140"/>
      <c r="W2" s="140"/>
      <c r="X2" s="140"/>
      <c r="Y2" s="222"/>
    </row>
    <row r="3" spans="1:25" x14ac:dyDescent="0.25">
      <c r="A3" s="223" t="s">
        <v>111</v>
      </c>
      <c r="B3" s="72">
        <v>2018</v>
      </c>
      <c r="C3" s="72" t="s">
        <v>112</v>
      </c>
      <c r="D3" s="74">
        <v>4</v>
      </c>
      <c r="E3" s="270" t="s">
        <v>106</v>
      </c>
      <c r="F3" s="75">
        <v>38764</v>
      </c>
      <c r="G3" s="74" t="s">
        <v>108</v>
      </c>
      <c r="H3" s="28"/>
      <c r="I3" s="77">
        <v>38000</v>
      </c>
      <c r="J3" s="349"/>
      <c r="K3" s="353"/>
      <c r="L3" s="77"/>
      <c r="M3" s="77">
        <v>55000</v>
      </c>
      <c r="N3" s="133"/>
      <c r="O3" s="224"/>
      <c r="P3" s="357"/>
      <c r="Q3" s="130">
        <v>60000</v>
      </c>
      <c r="R3" s="130"/>
      <c r="S3" s="130"/>
      <c r="T3" s="521"/>
      <c r="U3" s="357">
        <v>60000</v>
      </c>
      <c r="V3" s="130"/>
      <c r="W3" s="130"/>
      <c r="X3" s="130"/>
      <c r="Y3" s="224">
        <v>65000</v>
      </c>
    </row>
    <row r="4" spans="1:25" x14ac:dyDescent="0.25">
      <c r="A4" s="223"/>
      <c r="B4" s="72"/>
      <c r="C4" s="72"/>
      <c r="D4" s="74"/>
      <c r="E4" s="78"/>
      <c r="F4" s="75"/>
      <c r="G4" s="74"/>
      <c r="H4" s="28"/>
      <c r="I4" s="77"/>
      <c r="J4" s="349"/>
      <c r="K4" s="353"/>
      <c r="L4" s="77"/>
      <c r="M4" s="77"/>
      <c r="N4" s="133"/>
      <c r="O4" s="224"/>
      <c r="P4" s="357"/>
      <c r="Q4" s="130"/>
      <c r="R4" s="130"/>
      <c r="S4" s="130"/>
      <c r="T4" s="521"/>
      <c r="U4" s="357"/>
      <c r="V4" s="130"/>
      <c r="W4" s="130"/>
      <c r="X4" s="130"/>
      <c r="Y4" s="224"/>
    </row>
    <row r="5" spans="1:25" x14ac:dyDescent="0.25">
      <c r="A5" s="225" t="s">
        <v>198</v>
      </c>
      <c r="B5" s="79">
        <v>2021</v>
      </c>
      <c r="C5" s="73" t="s">
        <v>7</v>
      </c>
      <c r="D5" s="74">
        <v>4</v>
      </c>
      <c r="E5" s="270" t="s">
        <v>197</v>
      </c>
      <c r="F5" s="75">
        <v>31460</v>
      </c>
      <c r="G5" s="73" t="s">
        <v>108</v>
      </c>
      <c r="H5" s="73"/>
      <c r="I5" s="80">
        <v>0</v>
      </c>
      <c r="J5" s="350">
        <v>0</v>
      </c>
      <c r="K5" s="354">
        <v>55000</v>
      </c>
      <c r="L5" s="80">
        <v>0</v>
      </c>
      <c r="M5" s="80">
        <v>0</v>
      </c>
      <c r="N5" s="133"/>
      <c r="O5" s="224">
        <v>55000</v>
      </c>
      <c r="P5" s="357"/>
      <c r="Q5" s="130"/>
      <c r="R5" s="130"/>
      <c r="S5" s="130">
        <v>60000</v>
      </c>
      <c r="T5" s="521"/>
      <c r="U5" s="357"/>
      <c r="V5" s="130"/>
      <c r="W5" s="130">
        <v>65000</v>
      </c>
      <c r="X5" s="130"/>
      <c r="Y5" s="224"/>
    </row>
    <row r="6" spans="1:25" x14ac:dyDescent="0.25">
      <c r="A6" s="226"/>
      <c r="B6" s="81"/>
      <c r="C6" s="73"/>
      <c r="D6" s="74"/>
      <c r="E6" s="71"/>
      <c r="F6" s="75"/>
      <c r="G6" s="82"/>
      <c r="H6" s="82"/>
      <c r="I6" s="80"/>
      <c r="J6" s="350"/>
      <c r="K6" s="354"/>
      <c r="L6" s="80"/>
      <c r="M6" s="80"/>
      <c r="N6" s="133"/>
      <c r="O6" s="224"/>
      <c r="P6" s="357"/>
      <c r="Q6" s="130"/>
      <c r="R6" s="130"/>
      <c r="S6" s="130"/>
      <c r="T6" s="521"/>
      <c r="U6" s="357"/>
      <c r="V6" s="130"/>
      <c r="W6" s="130"/>
      <c r="X6" s="130"/>
      <c r="Y6" s="224"/>
    </row>
    <row r="7" spans="1:25" x14ac:dyDescent="0.25">
      <c r="A7" s="223" t="s">
        <v>109</v>
      </c>
      <c r="B7" s="72">
        <v>2017</v>
      </c>
      <c r="C7" s="72" t="s">
        <v>110</v>
      </c>
      <c r="D7" s="74">
        <v>4</v>
      </c>
      <c r="E7" s="270" t="s">
        <v>106</v>
      </c>
      <c r="F7" s="75">
        <v>35258</v>
      </c>
      <c r="G7" s="74" t="s">
        <v>108</v>
      </c>
      <c r="H7" s="28"/>
      <c r="I7" s="77">
        <v>38000</v>
      </c>
      <c r="J7" s="349">
        <v>0</v>
      </c>
      <c r="K7" s="353">
        <v>0</v>
      </c>
      <c r="L7" s="77">
        <v>0</v>
      </c>
      <c r="M7" s="77">
        <v>55000</v>
      </c>
      <c r="N7" s="133"/>
      <c r="O7" s="224"/>
      <c r="P7" s="357"/>
      <c r="Q7" s="130">
        <v>60000</v>
      </c>
      <c r="R7" s="130"/>
      <c r="S7" s="130"/>
      <c r="T7" s="521"/>
      <c r="U7" s="357">
        <v>60000</v>
      </c>
      <c r="V7" s="130"/>
      <c r="W7" s="130"/>
      <c r="X7" s="130"/>
      <c r="Y7" s="224">
        <v>65000</v>
      </c>
    </row>
    <row r="8" spans="1:25" x14ac:dyDescent="0.25">
      <c r="A8" s="223"/>
      <c r="B8" s="72"/>
      <c r="C8" s="72"/>
      <c r="D8" s="74"/>
      <c r="E8" s="78"/>
      <c r="F8" s="75"/>
      <c r="G8" s="74"/>
      <c r="H8" s="28"/>
      <c r="I8" s="77"/>
      <c r="J8" s="349"/>
      <c r="K8" s="353"/>
      <c r="L8" s="77"/>
      <c r="M8" s="77"/>
      <c r="N8" s="133"/>
      <c r="O8" s="224"/>
      <c r="P8" s="357"/>
      <c r="Q8" s="130"/>
      <c r="R8" s="130"/>
      <c r="S8" s="130"/>
      <c r="T8" s="521"/>
      <c r="U8" s="357"/>
      <c r="V8" s="130"/>
      <c r="W8" s="130"/>
      <c r="X8" s="130"/>
      <c r="Y8" s="224"/>
    </row>
    <row r="9" spans="1:25" x14ac:dyDescent="0.25">
      <c r="A9" s="227" t="s">
        <v>105</v>
      </c>
      <c r="B9" s="72">
        <v>2016</v>
      </c>
      <c r="C9" s="73" t="s">
        <v>65</v>
      </c>
      <c r="D9" s="74">
        <v>4</v>
      </c>
      <c r="E9" s="271" t="s">
        <v>106</v>
      </c>
      <c r="F9" s="75">
        <v>34460</v>
      </c>
      <c r="G9" s="73" t="s">
        <v>107</v>
      </c>
      <c r="H9" s="76"/>
      <c r="I9" s="77">
        <v>0</v>
      </c>
      <c r="J9" s="349">
        <v>0</v>
      </c>
      <c r="K9" s="353">
        <v>0</v>
      </c>
      <c r="L9" s="77">
        <v>55000</v>
      </c>
      <c r="M9" s="77">
        <v>0</v>
      </c>
      <c r="N9" s="133"/>
      <c r="O9" s="224"/>
      <c r="P9" s="357">
        <v>60000</v>
      </c>
      <c r="Q9" s="130"/>
      <c r="R9" s="130"/>
      <c r="S9" s="130"/>
      <c r="T9" s="521">
        <v>60000</v>
      </c>
      <c r="U9" s="357"/>
      <c r="V9" s="130"/>
      <c r="W9" s="130"/>
      <c r="X9" s="130">
        <v>65000</v>
      </c>
      <c r="Y9" s="224"/>
    </row>
    <row r="10" spans="1:25" x14ac:dyDescent="0.25">
      <c r="A10" s="223"/>
      <c r="B10" s="72"/>
      <c r="C10" s="72"/>
      <c r="D10" s="74"/>
      <c r="E10" s="270"/>
      <c r="F10" s="75"/>
      <c r="G10" s="74"/>
      <c r="H10" s="28"/>
      <c r="I10" s="77"/>
      <c r="J10" s="349"/>
      <c r="K10" s="353"/>
      <c r="L10" s="77"/>
      <c r="M10" s="77"/>
      <c r="N10" s="133"/>
      <c r="O10" s="224"/>
      <c r="P10" s="357"/>
      <c r="Q10" s="130"/>
      <c r="R10" s="130"/>
      <c r="S10" s="130"/>
      <c r="T10" s="521"/>
      <c r="U10" s="357"/>
      <c r="V10" s="130"/>
      <c r="W10" s="130"/>
      <c r="X10" s="130"/>
      <c r="Y10" s="224"/>
    </row>
    <row r="11" spans="1:25" x14ac:dyDescent="0.25">
      <c r="A11" s="223" t="s">
        <v>113</v>
      </c>
      <c r="B11" s="72">
        <v>2019</v>
      </c>
      <c r="C11" s="72" t="s">
        <v>68</v>
      </c>
      <c r="D11" s="74">
        <v>4</v>
      </c>
      <c r="E11" s="270" t="s">
        <v>106</v>
      </c>
      <c r="F11" s="75">
        <v>41148</v>
      </c>
      <c r="G11" s="74" t="s">
        <v>114</v>
      </c>
      <c r="H11" s="28"/>
      <c r="I11" s="77"/>
      <c r="J11" s="349">
        <v>50000</v>
      </c>
      <c r="K11" s="353"/>
      <c r="L11" s="77"/>
      <c r="M11" s="77"/>
      <c r="N11" s="133">
        <v>55000</v>
      </c>
      <c r="O11" s="224"/>
      <c r="P11" s="357"/>
      <c r="Q11" s="130"/>
      <c r="R11" s="130">
        <v>60000</v>
      </c>
      <c r="S11" s="130"/>
      <c r="T11" s="521"/>
      <c r="U11" s="357"/>
      <c r="V11" s="130">
        <v>65000</v>
      </c>
      <c r="W11" s="130"/>
      <c r="X11" s="130"/>
      <c r="Y11" s="224"/>
    </row>
    <row r="12" spans="1:25" x14ac:dyDescent="0.25">
      <c r="A12" s="223"/>
      <c r="B12" s="72"/>
      <c r="C12" s="72"/>
      <c r="D12" s="74"/>
      <c r="E12" s="78"/>
      <c r="F12" s="75"/>
      <c r="G12" s="74"/>
      <c r="H12" s="28"/>
      <c r="I12" s="77"/>
      <c r="J12" s="349"/>
      <c r="K12" s="353"/>
      <c r="L12" s="77"/>
      <c r="M12" s="77"/>
      <c r="N12" s="133"/>
      <c r="O12" s="224"/>
      <c r="P12" s="357"/>
      <c r="Q12" s="130"/>
      <c r="R12" s="130"/>
      <c r="S12" s="130"/>
      <c r="T12" s="521"/>
      <c r="U12" s="357"/>
      <c r="V12" s="130"/>
      <c r="W12" s="130"/>
      <c r="X12" s="130"/>
      <c r="Y12" s="224"/>
    </row>
    <row r="13" spans="1:25" x14ac:dyDescent="0.25">
      <c r="A13" s="223" t="s">
        <v>115</v>
      </c>
      <c r="B13" s="72">
        <v>2020</v>
      </c>
      <c r="C13" s="72" t="s">
        <v>116</v>
      </c>
      <c r="D13" s="74">
        <v>4</v>
      </c>
      <c r="E13" s="270" t="s">
        <v>117</v>
      </c>
      <c r="F13" s="75">
        <v>40213</v>
      </c>
      <c r="G13" s="74" t="s">
        <v>118</v>
      </c>
      <c r="H13" s="28"/>
      <c r="I13" s="77"/>
      <c r="J13" s="349"/>
      <c r="K13" s="353">
        <v>55000</v>
      </c>
      <c r="L13" s="77"/>
      <c r="M13" s="77"/>
      <c r="N13" s="133"/>
      <c r="O13" s="224">
        <v>55000</v>
      </c>
      <c r="P13" s="357"/>
      <c r="Q13" s="130"/>
      <c r="R13" s="130"/>
      <c r="S13" s="130">
        <v>60000</v>
      </c>
      <c r="T13" s="521"/>
      <c r="U13" s="357"/>
      <c r="V13" s="130"/>
      <c r="W13" s="130">
        <v>65000</v>
      </c>
      <c r="X13" s="130"/>
      <c r="Y13" s="224"/>
    </row>
    <row r="14" spans="1:25" x14ac:dyDescent="0.25">
      <c r="A14" s="223"/>
      <c r="B14" s="72"/>
      <c r="C14" s="72"/>
      <c r="D14" s="74"/>
      <c r="E14" s="78"/>
      <c r="F14" s="75"/>
      <c r="G14" s="74"/>
      <c r="H14" s="28"/>
      <c r="I14" s="77"/>
      <c r="J14" s="349"/>
      <c r="K14" s="353"/>
      <c r="L14" s="77"/>
      <c r="M14" s="77"/>
      <c r="N14" s="133"/>
      <c r="O14" s="224"/>
      <c r="P14" s="357"/>
      <c r="Q14" s="130"/>
      <c r="R14" s="130"/>
      <c r="S14" s="130"/>
      <c r="T14" s="521"/>
      <c r="U14" s="357"/>
      <c r="V14" s="130"/>
      <c r="W14" s="130"/>
      <c r="X14" s="130"/>
      <c r="Y14" s="224"/>
    </row>
    <row r="15" spans="1:25" ht="32.25" customHeight="1" x14ac:dyDescent="0.25">
      <c r="A15" s="223" t="s">
        <v>119</v>
      </c>
      <c r="B15" s="72"/>
      <c r="C15" s="72" t="s">
        <v>23</v>
      </c>
      <c r="D15" s="74">
        <v>4</v>
      </c>
      <c r="E15" s="270" t="s">
        <v>120</v>
      </c>
      <c r="F15" s="75"/>
      <c r="G15" s="74" t="s">
        <v>121</v>
      </c>
      <c r="H15" s="28"/>
      <c r="I15" s="77"/>
      <c r="J15" s="349">
        <v>5000</v>
      </c>
      <c r="K15" s="353">
        <v>10000</v>
      </c>
      <c r="L15" s="77">
        <v>5000</v>
      </c>
      <c r="M15" s="77">
        <v>10000</v>
      </c>
      <c r="N15" s="133">
        <v>5000</v>
      </c>
      <c r="O15" s="224">
        <v>10000</v>
      </c>
      <c r="P15" s="357">
        <v>7500</v>
      </c>
      <c r="Q15" s="130">
        <v>15000</v>
      </c>
      <c r="R15" s="130">
        <v>7500</v>
      </c>
      <c r="S15" s="130">
        <v>15000</v>
      </c>
      <c r="T15" s="521">
        <v>7500</v>
      </c>
      <c r="U15" s="357">
        <v>15000</v>
      </c>
      <c r="V15" s="130">
        <v>10000</v>
      </c>
      <c r="W15" s="130">
        <v>20000</v>
      </c>
      <c r="X15" s="130">
        <v>10000</v>
      </c>
      <c r="Y15" s="224">
        <v>20000</v>
      </c>
    </row>
    <row r="16" spans="1:25" x14ac:dyDescent="0.25">
      <c r="A16" s="223"/>
      <c r="B16" s="72"/>
      <c r="C16" s="72"/>
      <c r="D16" s="74"/>
      <c r="E16" s="78"/>
      <c r="F16" s="75"/>
      <c r="G16" s="74"/>
      <c r="H16" s="28"/>
      <c r="I16" s="77"/>
      <c r="J16" s="349"/>
      <c r="K16" s="353"/>
      <c r="L16" s="77"/>
      <c r="M16" s="77"/>
      <c r="N16" s="133"/>
      <c r="O16" s="224"/>
      <c r="P16" s="357"/>
      <c r="Q16" s="130"/>
      <c r="R16" s="130"/>
      <c r="S16" s="130"/>
      <c r="T16" s="521"/>
      <c r="U16" s="357"/>
      <c r="V16" s="130"/>
      <c r="W16" s="130"/>
      <c r="X16" s="130"/>
      <c r="Y16" s="224"/>
    </row>
    <row r="17" spans="1:25" x14ac:dyDescent="0.25">
      <c r="A17" s="223" t="s">
        <v>224</v>
      </c>
      <c r="B17" s="72"/>
      <c r="C17" s="72"/>
      <c r="D17" s="74"/>
      <c r="E17" s="496" t="s">
        <v>122</v>
      </c>
      <c r="F17" s="75"/>
      <c r="G17" s="74" t="s">
        <v>121</v>
      </c>
      <c r="H17" s="28"/>
      <c r="I17" s="77">
        <v>16500</v>
      </c>
      <c r="J17" s="349">
        <v>8250</v>
      </c>
      <c r="K17" s="353">
        <v>20000</v>
      </c>
      <c r="L17" s="77">
        <v>10000</v>
      </c>
      <c r="M17" s="77">
        <v>20000</v>
      </c>
      <c r="N17" s="133">
        <v>10000</v>
      </c>
      <c r="O17" s="224">
        <v>20000</v>
      </c>
      <c r="P17" s="357">
        <v>12500</v>
      </c>
      <c r="Q17" s="130">
        <v>25000</v>
      </c>
      <c r="R17" s="130">
        <v>12500</v>
      </c>
      <c r="S17" s="130">
        <v>25000</v>
      </c>
      <c r="T17" s="521">
        <v>12500</v>
      </c>
      <c r="U17" s="357">
        <v>25000</v>
      </c>
      <c r="V17" s="130">
        <v>15000</v>
      </c>
      <c r="W17" s="130">
        <v>30000</v>
      </c>
      <c r="X17" s="130">
        <v>15000</v>
      </c>
      <c r="Y17" s="224">
        <v>30000</v>
      </c>
    </row>
    <row r="18" spans="1:25" x14ac:dyDescent="0.25">
      <c r="A18" s="223"/>
      <c r="B18" s="72"/>
      <c r="C18" s="72"/>
      <c r="D18" s="74"/>
      <c r="E18" s="497"/>
      <c r="F18" s="75"/>
      <c r="G18" s="74"/>
      <c r="H18" s="28"/>
      <c r="I18" s="77"/>
      <c r="J18" s="349"/>
      <c r="K18" s="353"/>
      <c r="L18" s="77"/>
      <c r="M18" s="77"/>
      <c r="N18" s="133"/>
      <c r="O18" s="224"/>
      <c r="P18" s="357"/>
      <c r="Q18" s="130"/>
      <c r="R18" s="130"/>
      <c r="S18" s="130"/>
      <c r="T18" s="521"/>
      <c r="U18" s="357"/>
      <c r="V18" s="130"/>
      <c r="W18" s="130"/>
      <c r="X18" s="130"/>
      <c r="Y18" s="224"/>
    </row>
    <row r="19" spans="1:25" x14ac:dyDescent="0.25">
      <c r="A19" s="223"/>
      <c r="B19" s="72"/>
      <c r="C19" s="72"/>
      <c r="D19" s="74"/>
      <c r="E19" s="78"/>
      <c r="F19" s="75"/>
      <c r="G19" s="74"/>
      <c r="H19" s="28"/>
      <c r="I19" s="77"/>
      <c r="J19" s="349"/>
      <c r="K19" s="353"/>
      <c r="L19" s="77"/>
      <c r="M19" s="77"/>
      <c r="N19" s="133"/>
      <c r="O19" s="224"/>
      <c r="P19" s="357"/>
      <c r="Q19" s="130"/>
      <c r="R19" s="130"/>
      <c r="S19" s="130"/>
      <c r="T19" s="521"/>
      <c r="U19" s="357"/>
      <c r="V19" s="130"/>
      <c r="W19" s="130"/>
      <c r="X19" s="130"/>
      <c r="Y19" s="224"/>
    </row>
    <row r="20" spans="1:25" ht="30.75" x14ac:dyDescent="0.25">
      <c r="A20" s="223" t="s">
        <v>123</v>
      </c>
      <c r="B20" s="72"/>
      <c r="C20" s="72"/>
      <c r="D20" s="74">
        <v>4</v>
      </c>
      <c r="E20" s="270" t="s">
        <v>124</v>
      </c>
      <c r="F20" s="75"/>
      <c r="G20" s="74" t="s">
        <v>121</v>
      </c>
      <c r="H20" s="28"/>
      <c r="I20" s="77">
        <v>6500</v>
      </c>
      <c r="J20" s="349">
        <v>6500</v>
      </c>
      <c r="K20" s="353">
        <v>18000</v>
      </c>
      <c r="L20" s="77">
        <v>9000</v>
      </c>
      <c r="M20" s="77">
        <v>18000</v>
      </c>
      <c r="N20" s="133">
        <v>9000</v>
      </c>
      <c r="O20" s="224">
        <v>18000</v>
      </c>
      <c r="P20" s="357">
        <v>12000</v>
      </c>
      <c r="Q20" s="130">
        <v>24000</v>
      </c>
      <c r="R20" s="130">
        <v>12000</v>
      </c>
      <c r="S20" s="130">
        <v>24000</v>
      </c>
      <c r="T20" s="521">
        <v>12000</v>
      </c>
      <c r="U20" s="357">
        <v>24000</v>
      </c>
      <c r="V20" s="130">
        <v>14500</v>
      </c>
      <c r="W20" s="130">
        <v>25000</v>
      </c>
      <c r="X20" s="130">
        <v>14500</v>
      </c>
      <c r="Y20" s="224">
        <v>25000</v>
      </c>
    </row>
    <row r="21" spans="1:25" x14ac:dyDescent="0.25">
      <c r="A21" s="223"/>
      <c r="B21" s="72"/>
      <c r="C21" s="72"/>
      <c r="D21" s="74"/>
      <c r="E21" s="78"/>
      <c r="F21" s="75"/>
      <c r="G21" s="74"/>
      <c r="H21" s="28"/>
      <c r="I21" s="77"/>
      <c r="J21" s="349"/>
      <c r="K21" s="353"/>
      <c r="L21" s="77"/>
      <c r="M21" s="77"/>
      <c r="N21" s="133"/>
      <c r="O21" s="224"/>
      <c r="P21" s="357"/>
      <c r="Q21" s="130"/>
      <c r="R21" s="130"/>
      <c r="S21" s="130"/>
      <c r="T21" s="521"/>
      <c r="U21" s="357"/>
      <c r="V21" s="130"/>
      <c r="W21" s="130"/>
      <c r="X21" s="130"/>
      <c r="Y21" s="224"/>
    </row>
    <row r="22" spans="1:25" x14ac:dyDescent="0.25">
      <c r="A22" s="223" t="s">
        <v>125</v>
      </c>
      <c r="B22" s="72"/>
      <c r="C22" s="72"/>
      <c r="D22" s="74">
        <v>4</v>
      </c>
      <c r="E22" s="270" t="s">
        <v>126</v>
      </c>
      <c r="F22" s="75"/>
      <c r="G22" s="74" t="s">
        <v>121</v>
      </c>
      <c r="H22" s="28"/>
      <c r="I22" s="77"/>
      <c r="J22" s="349"/>
      <c r="K22" s="353"/>
      <c r="L22" s="83">
        <v>12500</v>
      </c>
      <c r="M22" s="347"/>
      <c r="N22" s="133"/>
      <c r="O22" s="224"/>
      <c r="P22" s="357">
        <v>15000</v>
      </c>
      <c r="Q22" s="130"/>
      <c r="R22" s="130"/>
      <c r="S22" s="130"/>
      <c r="T22" s="521">
        <v>17500</v>
      </c>
      <c r="U22" s="357"/>
      <c r="V22" s="130"/>
      <c r="W22" s="130"/>
      <c r="X22" s="130">
        <v>20000</v>
      </c>
      <c r="Y22" s="224"/>
    </row>
    <row r="23" spans="1:25" ht="16.5" thickBot="1" x14ac:dyDescent="0.3">
      <c r="A23" s="522"/>
      <c r="B23" s="523"/>
      <c r="C23" s="523"/>
      <c r="D23" s="524"/>
      <c r="E23" s="525"/>
      <c r="F23" s="526"/>
      <c r="G23" s="524"/>
      <c r="H23" s="527"/>
      <c r="I23" s="359"/>
      <c r="J23" s="364"/>
      <c r="K23" s="369"/>
      <c r="L23" s="359"/>
      <c r="M23" s="359"/>
      <c r="N23" s="367"/>
      <c r="O23" s="370"/>
      <c r="P23" s="375"/>
      <c r="Q23" s="360"/>
      <c r="R23" s="360"/>
      <c r="S23" s="360"/>
      <c r="T23" s="528"/>
      <c r="U23" s="375"/>
      <c r="V23" s="360"/>
      <c r="W23" s="360"/>
      <c r="X23" s="360"/>
      <c r="Y23" s="370"/>
    </row>
    <row r="24" spans="1:25" s="40" customFormat="1" ht="17.25" thickTop="1" thickBot="1" x14ac:dyDescent="0.3">
      <c r="A24" s="311" t="s">
        <v>129</v>
      </c>
      <c r="B24" s="181"/>
      <c r="C24" s="182"/>
      <c r="D24" s="182"/>
      <c r="E24" s="182"/>
      <c r="F24" s="182"/>
      <c r="G24" s="182"/>
      <c r="H24" s="182"/>
      <c r="I24" s="457"/>
      <c r="J24" s="458" t="s">
        <v>23</v>
      </c>
      <c r="K24" s="459"/>
      <c r="L24" s="457"/>
      <c r="M24" s="464"/>
      <c r="N24" s="467"/>
      <c r="O24" s="460"/>
      <c r="P24" s="466"/>
      <c r="Q24" s="464"/>
      <c r="R24" s="464"/>
      <c r="S24" s="464"/>
      <c r="T24" s="465"/>
      <c r="U24" s="466"/>
      <c r="V24" s="464"/>
      <c r="W24" s="464"/>
      <c r="X24" s="464"/>
      <c r="Y24" s="468"/>
    </row>
    <row r="25" spans="1:25" s="40" customFormat="1" ht="17.25" thickTop="1" thickBot="1" x14ac:dyDescent="0.3">
      <c r="A25" s="311" t="s">
        <v>50</v>
      </c>
      <c r="B25" s="181"/>
      <c r="C25" s="182"/>
      <c r="D25" s="182"/>
      <c r="E25" s="182"/>
      <c r="F25" s="182"/>
      <c r="G25" s="182"/>
      <c r="H25" s="182"/>
      <c r="I25" s="457"/>
      <c r="J25" s="458"/>
      <c r="K25" s="459"/>
      <c r="L25" s="457"/>
      <c r="M25" s="464"/>
      <c r="N25" s="467"/>
      <c r="O25" s="460"/>
      <c r="P25" s="466"/>
      <c r="Q25" s="464"/>
      <c r="R25" s="464"/>
      <c r="S25" s="464"/>
      <c r="T25" s="465"/>
      <c r="U25" s="466"/>
      <c r="V25" s="464"/>
      <c r="W25" s="464"/>
      <c r="X25" s="464"/>
      <c r="Y25" s="468"/>
    </row>
    <row r="26" spans="1:25" s="40" customFormat="1" ht="17.25" thickTop="1" thickBot="1" x14ac:dyDescent="0.3">
      <c r="A26" s="554" t="s">
        <v>99</v>
      </c>
      <c r="B26" s="556"/>
      <c r="C26" s="557"/>
      <c r="D26" s="557"/>
      <c r="E26" s="557"/>
      <c r="F26" s="557"/>
      <c r="G26" s="557"/>
      <c r="H26" s="557"/>
      <c r="I26" s="631">
        <v>-23000</v>
      </c>
      <c r="J26" s="628">
        <v>-69750</v>
      </c>
      <c r="K26" s="664">
        <v>-158000</v>
      </c>
      <c r="L26" s="631">
        <v>-79000</v>
      </c>
      <c r="M26" s="558">
        <v>-158000</v>
      </c>
      <c r="N26" s="665">
        <v>-79000</v>
      </c>
      <c r="O26" s="666">
        <v>-158000</v>
      </c>
      <c r="P26" s="667">
        <v>-92000</v>
      </c>
      <c r="Q26" s="558">
        <v>-184000</v>
      </c>
      <c r="R26" s="558">
        <v>-92000</v>
      </c>
      <c r="S26" s="558">
        <v>-184000</v>
      </c>
      <c r="T26" s="668">
        <v>-92000</v>
      </c>
      <c r="U26" s="667">
        <v>-184000</v>
      </c>
      <c r="V26" s="558">
        <v>-104500</v>
      </c>
      <c r="W26" s="558">
        <v>-205000</v>
      </c>
      <c r="X26" s="558">
        <v>-104500</v>
      </c>
      <c r="Y26" s="669">
        <v>-205000</v>
      </c>
    </row>
    <row r="27" spans="1:25" s="36" customFormat="1" ht="16.5" thickTop="1" x14ac:dyDescent="0.25">
      <c r="A27" s="185"/>
      <c r="B27" s="186"/>
      <c r="C27" s="186"/>
      <c r="D27" s="187"/>
      <c r="E27" s="188"/>
      <c r="F27" s="529"/>
      <c r="G27" s="190"/>
      <c r="H27" s="530"/>
      <c r="I27" s="531"/>
      <c r="J27" s="294"/>
      <c r="K27" s="532"/>
      <c r="L27" s="168"/>
      <c r="M27" s="168"/>
      <c r="N27" s="484"/>
      <c r="O27" s="533"/>
      <c r="P27" s="534"/>
      <c r="Q27" s="535"/>
      <c r="R27" s="535"/>
      <c r="S27" s="535"/>
      <c r="T27" s="536"/>
      <c r="U27" s="534"/>
      <c r="V27" s="535"/>
      <c r="W27" s="535"/>
      <c r="X27" s="535"/>
      <c r="Y27" s="533"/>
    </row>
    <row r="28" spans="1:25" s="43" customFormat="1" x14ac:dyDescent="0.25">
      <c r="A28" s="64" t="s">
        <v>103</v>
      </c>
      <c r="B28" s="44"/>
      <c r="C28" s="16"/>
      <c r="D28" s="16"/>
      <c r="E28" s="16"/>
      <c r="F28" s="16"/>
      <c r="G28" s="16"/>
      <c r="H28" s="16"/>
      <c r="I28" s="16">
        <f t="shared" ref="I28:W28" si="0">SUM(I2:I27)</f>
        <v>76000</v>
      </c>
      <c r="J28" s="45">
        <f t="shared" si="0"/>
        <v>0</v>
      </c>
      <c r="K28" s="304">
        <f>SUM(K2:K27)</f>
        <v>0</v>
      </c>
      <c r="L28" s="16">
        <f>SUM(L2:L27)</f>
        <v>12500</v>
      </c>
      <c r="M28" s="16">
        <f t="shared" si="0"/>
        <v>0</v>
      </c>
      <c r="N28" s="54">
        <f t="shared" si="0"/>
        <v>0</v>
      </c>
      <c r="O28" s="65">
        <f t="shared" si="0"/>
        <v>0</v>
      </c>
      <c r="P28" s="304">
        <f t="shared" si="0"/>
        <v>15000</v>
      </c>
      <c r="Q28" s="16">
        <f t="shared" si="0"/>
        <v>0</v>
      </c>
      <c r="R28" s="16">
        <f t="shared" si="0"/>
        <v>0</v>
      </c>
      <c r="S28" s="16">
        <f t="shared" si="0"/>
        <v>0</v>
      </c>
      <c r="T28" s="45">
        <f t="shared" si="0"/>
        <v>17500</v>
      </c>
      <c r="U28" s="304">
        <f t="shared" si="0"/>
        <v>0</v>
      </c>
      <c r="V28" s="16">
        <f t="shared" si="0"/>
        <v>0</v>
      </c>
      <c r="W28" s="16">
        <f t="shared" si="0"/>
        <v>0</v>
      </c>
      <c r="X28" s="16">
        <f t="shared" ref="X28:Y28" si="1">SUM(X2:X27)</f>
        <v>20000</v>
      </c>
      <c r="Y28" s="65">
        <f t="shared" si="1"/>
        <v>0</v>
      </c>
    </row>
    <row r="29" spans="1:25" s="40" customFormat="1" x14ac:dyDescent="0.25">
      <c r="A29" s="214" t="s">
        <v>49</v>
      </c>
      <c r="B29" s="38"/>
      <c r="C29" s="39"/>
      <c r="D29" s="39"/>
      <c r="E29" s="39"/>
      <c r="F29" s="39"/>
      <c r="G29" s="39"/>
      <c r="H29" s="39"/>
      <c r="I29" s="16"/>
      <c r="J29" s="45"/>
      <c r="K29" s="304"/>
      <c r="L29" s="16"/>
      <c r="M29" s="16"/>
      <c r="N29" s="54"/>
      <c r="O29" s="65"/>
      <c r="P29" s="64"/>
      <c r="Q29" s="12"/>
      <c r="R29" s="12"/>
      <c r="S29" s="12"/>
      <c r="T29" s="299"/>
      <c r="U29" s="64"/>
      <c r="V29" s="12"/>
      <c r="W29" s="12"/>
      <c r="X29" s="12"/>
      <c r="Y29" s="67"/>
    </row>
    <row r="30" spans="1:25" s="40" customFormat="1" x14ac:dyDescent="0.25">
      <c r="A30" s="214" t="s">
        <v>54</v>
      </c>
      <c r="B30" s="38"/>
      <c r="C30" s="39"/>
      <c r="D30" s="39"/>
      <c r="E30" s="39"/>
      <c r="F30" s="39"/>
      <c r="G30" s="39"/>
      <c r="H30" s="39"/>
      <c r="I30" s="16">
        <v>-76000</v>
      </c>
      <c r="J30" s="45">
        <f>SUM(J3:J26)</f>
        <v>0</v>
      </c>
      <c r="K30" s="321">
        <f t="shared" ref="K30:Y30" si="2">SUM(K3:K26)</f>
        <v>0</v>
      </c>
      <c r="L30" s="45">
        <v>-12500</v>
      </c>
      <c r="M30" s="45">
        <f t="shared" si="2"/>
        <v>0</v>
      </c>
      <c r="N30" s="45">
        <f t="shared" si="2"/>
        <v>0</v>
      </c>
      <c r="O30" s="65">
        <f t="shared" si="2"/>
        <v>0</v>
      </c>
      <c r="P30" s="321">
        <v>-15000</v>
      </c>
      <c r="Q30" s="45">
        <f t="shared" si="2"/>
        <v>0</v>
      </c>
      <c r="R30" s="45">
        <f t="shared" si="2"/>
        <v>0</v>
      </c>
      <c r="S30" s="45">
        <f t="shared" si="2"/>
        <v>0</v>
      </c>
      <c r="T30" s="45">
        <v>-17500</v>
      </c>
      <c r="U30" s="304">
        <f t="shared" si="2"/>
        <v>0</v>
      </c>
      <c r="V30" s="16">
        <f t="shared" si="2"/>
        <v>0</v>
      </c>
      <c r="W30" s="16">
        <f t="shared" si="2"/>
        <v>0</v>
      </c>
      <c r="X30" s="16">
        <v>-20000</v>
      </c>
      <c r="Y30" s="65">
        <f t="shared" si="2"/>
        <v>0</v>
      </c>
    </row>
    <row r="31" spans="1:25" s="40" customFormat="1" x14ac:dyDescent="0.25">
      <c r="A31" s="214" t="s">
        <v>52</v>
      </c>
      <c r="B31" s="38"/>
      <c r="C31" s="39"/>
      <c r="D31" s="39"/>
      <c r="E31" s="39"/>
      <c r="F31" s="39"/>
      <c r="G31" s="39"/>
      <c r="H31" s="39"/>
      <c r="I31" s="16">
        <f>SUM(I28:I30)</f>
        <v>0</v>
      </c>
      <c r="J31" s="45">
        <f t="shared" ref="J31:W31" si="3">SUM(J28:J30)</f>
        <v>0</v>
      </c>
      <c r="K31" s="304">
        <f t="shared" si="3"/>
        <v>0</v>
      </c>
      <c r="L31" s="16">
        <f t="shared" si="3"/>
        <v>0</v>
      </c>
      <c r="M31" s="16">
        <f t="shared" si="3"/>
        <v>0</v>
      </c>
      <c r="N31" s="54">
        <f t="shared" si="3"/>
        <v>0</v>
      </c>
      <c r="O31" s="65">
        <f t="shared" si="3"/>
        <v>0</v>
      </c>
      <c r="P31" s="304">
        <f t="shared" si="3"/>
        <v>0</v>
      </c>
      <c r="Q31" s="16">
        <f t="shared" si="3"/>
        <v>0</v>
      </c>
      <c r="R31" s="16">
        <f t="shared" si="3"/>
        <v>0</v>
      </c>
      <c r="S31" s="16">
        <f t="shared" si="3"/>
        <v>0</v>
      </c>
      <c r="T31" s="45">
        <f t="shared" si="3"/>
        <v>0</v>
      </c>
      <c r="U31" s="304">
        <f t="shared" si="3"/>
        <v>0</v>
      </c>
      <c r="V31" s="16">
        <f t="shared" si="3"/>
        <v>0</v>
      </c>
      <c r="W31" s="16">
        <f t="shared" si="3"/>
        <v>0</v>
      </c>
      <c r="X31" s="16">
        <f t="shared" ref="X31:Y31" si="4">SUM(X28:X30)</f>
        <v>0</v>
      </c>
      <c r="Y31" s="65">
        <f t="shared" si="4"/>
        <v>0</v>
      </c>
    </row>
    <row r="32" spans="1:25" s="40" customFormat="1" ht="30.75" x14ac:dyDescent="0.25">
      <c r="A32" s="670" t="s">
        <v>98</v>
      </c>
      <c r="B32" s="595"/>
      <c r="C32" s="582"/>
      <c r="D32" s="582"/>
      <c r="E32" s="582"/>
      <c r="F32" s="582"/>
      <c r="G32" s="582"/>
      <c r="H32" s="582"/>
      <c r="I32" s="600">
        <v>0</v>
      </c>
      <c r="J32" s="598">
        <v>-80000</v>
      </c>
      <c r="K32" s="597">
        <v>-120000</v>
      </c>
      <c r="L32" s="598">
        <v>-107500</v>
      </c>
      <c r="M32" s="598">
        <v>-120000</v>
      </c>
      <c r="N32" s="598">
        <v>-120000</v>
      </c>
      <c r="O32" s="604">
        <v>-120000</v>
      </c>
      <c r="P32" s="597">
        <v>-125000</v>
      </c>
      <c r="Q32" s="598">
        <v>-140000</v>
      </c>
      <c r="R32" s="598">
        <v>-140000</v>
      </c>
      <c r="S32" s="598">
        <v>-140000</v>
      </c>
      <c r="T32" s="598">
        <v>-122500</v>
      </c>
      <c r="U32" s="603">
        <v>-140000</v>
      </c>
      <c r="V32" s="600">
        <v>-170000</v>
      </c>
      <c r="W32" s="600">
        <v>-170000</v>
      </c>
      <c r="X32" s="600">
        <v>-150000</v>
      </c>
      <c r="Y32" s="604">
        <v>-170000</v>
      </c>
    </row>
    <row r="33" spans="1:25" s="43" customFormat="1" x14ac:dyDescent="0.25">
      <c r="A33" s="228" t="s">
        <v>51</v>
      </c>
      <c r="B33" s="49"/>
      <c r="C33" s="50"/>
      <c r="D33" s="50"/>
      <c r="E33" s="50"/>
      <c r="F33" s="48"/>
      <c r="G33" s="48"/>
      <c r="H33" s="48"/>
      <c r="I33" s="48">
        <f>SUM(I29+I30+I32)</f>
        <v>-76000</v>
      </c>
      <c r="J33" s="351">
        <f t="shared" ref="J33:W33" si="5">SUM(J29+J30+J32)</f>
        <v>-80000</v>
      </c>
      <c r="K33" s="355">
        <f t="shared" si="5"/>
        <v>-120000</v>
      </c>
      <c r="L33" s="48">
        <f t="shared" si="5"/>
        <v>-120000</v>
      </c>
      <c r="M33" s="48">
        <f t="shared" si="5"/>
        <v>-120000</v>
      </c>
      <c r="N33" s="55">
        <f t="shared" si="5"/>
        <v>-120000</v>
      </c>
      <c r="O33" s="66">
        <f t="shared" si="5"/>
        <v>-120000</v>
      </c>
      <c r="P33" s="355">
        <f t="shared" si="5"/>
        <v>-140000</v>
      </c>
      <c r="Q33" s="48">
        <f t="shared" si="5"/>
        <v>-140000</v>
      </c>
      <c r="R33" s="48">
        <f t="shared" si="5"/>
        <v>-140000</v>
      </c>
      <c r="S33" s="48">
        <f t="shared" si="5"/>
        <v>-140000</v>
      </c>
      <c r="T33" s="351">
        <f t="shared" si="5"/>
        <v>-140000</v>
      </c>
      <c r="U33" s="355">
        <f t="shared" si="5"/>
        <v>-140000</v>
      </c>
      <c r="V33" s="48">
        <f t="shared" si="5"/>
        <v>-170000</v>
      </c>
      <c r="W33" s="48">
        <f t="shared" si="5"/>
        <v>-170000</v>
      </c>
      <c r="X33" s="48">
        <f t="shared" ref="X33:Y33" si="6">SUM(X29+X30+X32)</f>
        <v>-170000</v>
      </c>
      <c r="Y33" s="66">
        <f t="shared" si="6"/>
        <v>-170000</v>
      </c>
    </row>
    <row r="34" spans="1:25" s="40" customFormat="1" ht="16.5" thickBot="1" x14ac:dyDescent="0.3">
      <c r="A34" s="215"/>
      <c r="B34" s="156"/>
      <c r="C34" s="157"/>
      <c r="D34" s="157"/>
      <c r="E34" s="157"/>
      <c r="F34" s="157"/>
      <c r="G34" s="157"/>
      <c r="H34" s="157"/>
      <c r="I34" s="158"/>
      <c r="J34" s="206"/>
      <c r="K34" s="305"/>
      <c r="L34" s="158"/>
      <c r="M34" s="159"/>
      <c r="N34" s="161"/>
      <c r="O34" s="160"/>
      <c r="P34" s="205"/>
      <c r="Q34" s="159"/>
      <c r="R34" s="159"/>
      <c r="S34" s="159"/>
      <c r="T34" s="297"/>
      <c r="U34" s="205"/>
      <c r="V34" s="159"/>
      <c r="W34" s="159"/>
      <c r="X34" s="159"/>
      <c r="Y34" s="453"/>
    </row>
    <row r="35" spans="1:25" s="43" customFormat="1" ht="17.25" thickTop="1" thickBot="1" x14ac:dyDescent="0.3">
      <c r="A35" s="667" t="s">
        <v>199</v>
      </c>
      <c r="B35" s="674"/>
      <c r="C35" s="631"/>
      <c r="D35" s="631"/>
      <c r="E35" s="631"/>
      <c r="F35" s="631"/>
      <c r="G35" s="631"/>
      <c r="H35" s="631">
        <v>40783</v>
      </c>
      <c r="I35" s="631">
        <f>SUM(H35+I26-I32)</f>
        <v>17783</v>
      </c>
      <c r="J35" s="631">
        <f t="shared" ref="J35:Y35" si="7">SUM(I35+J26-J32)</f>
        <v>28033</v>
      </c>
      <c r="K35" s="631">
        <f t="shared" si="7"/>
        <v>-9967</v>
      </c>
      <c r="L35" s="631">
        <f t="shared" si="7"/>
        <v>18533</v>
      </c>
      <c r="M35" s="631">
        <f t="shared" si="7"/>
        <v>-19467</v>
      </c>
      <c r="N35" s="631">
        <f t="shared" si="7"/>
        <v>21533</v>
      </c>
      <c r="O35" s="631">
        <f t="shared" si="7"/>
        <v>-16467</v>
      </c>
      <c r="P35" s="631">
        <f t="shared" si="7"/>
        <v>16533</v>
      </c>
      <c r="Q35" s="631">
        <f t="shared" si="7"/>
        <v>-27467</v>
      </c>
      <c r="R35" s="631">
        <f t="shared" si="7"/>
        <v>20533</v>
      </c>
      <c r="S35" s="631">
        <f t="shared" si="7"/>
        <v>-23467</v>
      </c>
      <c r="T35" s="628">
        <f t="shared" si="7"/>
        <v>7033</v>
      </c>
      <c r="U35" s="664">
        <f t="shared" si="7"/>
        <v>-36967</v>
      </c>
      <c r="V35" s="631">
        <f t="shared" si="7"/>
        <v>28533</v>
      </c>
      <c r="W35" s="631">
        <f t="shared" si="7"/>
        <v>-6467</v>
      </c>
      <c r="X35" s="631">
        <f t="shared" si="7"/>
        <v>39033</v>
      </c>
      <c r="Y35" s="666">
        <f t="shared" si="7"/>
        <v>4033</v>
      </c>
    </row>
    <row r="36" spans="1:25" ht="16.5" thickTop="1" x14ac:dyDescent="0.25"/>
  </sheetData>
  <mergeCells count="1">
    <mergeCell ref="E17:E18"/>
  </mergeCells>
  <phoneticPr fontId="10" type="noConversion"/>
  <pageMargins left="0.2" right="0.2" top="0.25" bottom="0.25" header="0" footer="0"/>
  <pageSetup scale="41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F8A-A10C-4BEE-92D5-1F682D7514F2}">
  <dimension ref="A1:Y36"/>
  <sheetViews>
    <sheetView topLeftCell="A16" workbookViewId="0">
      <selection activeCell="L22" sqref="L22"/>
    </sheetView>
  </sheetViews>
  <sheetFormatPr defaultColWidth="9.140625" defaultRowHeight="15.75" x14ac:dyDescent="0.25"/>
  <cols>
    <col min="1" max="1" width="30.28515625" style="70" customWidth="1"/>
    <col min="2" max="2" width="13.5703125" style="70" customWidth="1"/>
    <col min="3" max="3" width="11" style="70" customWidth="1"/>
    <col min="4" max="4" width="12.5703125" style="70" customWidth="1"/>
    <col min="5" max="5" width="28.28515625" style="70" customWidth="1"/>
    <col min="6" max="6" width="11.85546875" style="70" customWidth="1"/>
    <col min="7" max="7" width="26" style="70" customWidth="1"/>
    <col min="8" max="8" width="14" style="70" customWidth="1"/>
    <col min="9" max="10" width="11.85546875" style="70" customWidth="1"/>
    <col min="11" max="25" width="11.7109375" style="70" customWidth="1"/>
    <col min="26" max="16384" width="9.140625" style="70"/>
  </cols>
  <sheetData>
    <row r="1" spans="1:25" ht="48.75" thickTop="1" thickBot="1" x14ac:dyDescent="0.3">
      <c r="A1" s="711" t="s">
        <v>228</v>
      </c>
      <c r="B1" s="712" t="s">
        <v>0</v>
      </c>
      <c r="C1" s="712" t="s">
        <v>1</v>
      </c>
      <c r="D1" s="713" t="s">
        <v>2</v>
      </c>
      <c r="E1" s="677" t="s">
        <v>3</v>
      </c>
      <c r="F1" s="714" t="s">
        <v>4</v>
      </c>
      <c r="G1" s="715" t="s">
        <v>5</v>
      </c>
      <c r="H1" s="717" t="s">
        <v>196</v>
      </c>
      <c r="I1" s="678" t="s">
        <v>8</v>
      </c>
      <c r="J1" s="676" t="s">
        <v>9</v>
      </c>
      <c r="K1" s="677" t="s">
        <v>10</v>
      </c>
      <c r="L1" s="677" t="s">
        <v>11</v>
      </c>
      <c r="M1" s="677" t="s">
        <v>12</v>
      </c>
      <c r="N1" s="677" t="s">
        <v>13</v>
      </c>
      <c r="O1" s="678" t="s">
        <v>14</v>
      </c>
      <c r="P1" s="676" t="s">
        <v>15</v>
      </c>
      <c r="Q1" s="677" t="s">
        <v>16</v>
      </c>
      <c r="R1" s="677" t="s">
        <v>17</v>
      </c>
      <c r="S1" s="677" t="s">
        <v>96</v>
      </c>
      <c r="T1" s="678" t="s">
        <v>18</v>
      </c>
      <c r="U1" s="676" t="s">
        <v>19</v>
      </c>
      <c r="V1" s="677" t="s">
        <v>97</v>
      </c>
      <c r="W1" s="677" t="s">
        <v>20</v>
      </c>
      <c r="X1" s="677" t="s">
        <v>233</v>
      </c>
      <c r="Y1" s="678" t="s">
        <v>234</v>
      </c>
    </row>
    <row r="2" spans="1:25" ht="16.5" thickTop="1" x14ac:dyDescent="0.25">
      <c r="A2" s="221"/>
      <c r="B2" s="106"/>
      <c r="C2" s="107"/>
      <c r="D2" s="108"/>
      <c r="E2" s="109"/>
      <c r="F2" s="110"/>
      <c r="G2" s="111"/>
      <c r="H2" s="112"/>
      <c r="I2" s="348"/>
      <c r="J2" s="352"/>
      <c r="K2" s="111"/>
      <c r="L2" s="111"/>
      <c r="M2" s="111"/>
      <c r="N2" s="111"/>
      <c r="O2" s="222"/>
      <c r="P2" s="356"/>
      <c r="Q2" s="140"/>
      <c r="R2" s="140"/>
      <c r="S2" s="140"/>
      <c r="T2" s="222"/>
      <c r="U2" s="356"/>
      <c r="V2" s="140"/>
      <c r="W2" s="140"/>
      <c r="X2" s="140"/>
      <c r="Y2" s="222"/>
    </row>
    <row r="3" spans="1:25" x14ac:dyDescent="0.25">
      <c r="A3" s="223" t="s">
        <v>111</v>
      </c>
      <c r="B3" s="72">
        <v>2018</v>
      </c>
      <c r="C3" s="72" t="s">
        <v>112</v>
      </c>
      <c r="D3" s="74">
        <v>4</v>
      </c>
      <c r="E3" s="270" t="s">
        <v>106</v>
      </c>
      <c r="F3" s="75">
        <v>38764</v>
      </c>
      <c r="G3" s="74" t="s">
        <v>108</v>
      </c>
      <c r="H3" s="28"/>
      <c r="I3" s="349">
        <v>38000</v>
      </c>
      <c r="J3" s="353"/>
      <c r="K3" s="77"/>
      <c r="L3" s="77"/>
      <c r="M3" s="77"/>
      <c r="N3" s="77">
        <v>55000</v>
      </c>
      <c r="O3" s="224"/>
      <c r="P3" s="357"/>
      <c r="Q3" s="130"/>
      <c r="R3" s="130">
        <v>60000</v>
      </c>
      <c r="S3" s="130"/>
      <c r="T3" s="224"/>
      <c r="U3" s="357"/>
      <c r="V3" s="130">
        <v>60000</v>
      </c>
      <c r="W3" s="130"/>
      <c r="X3" s="130"/>
      <c r="Y3" s="224"/>
    </row>
    <row r="4" spans="1:25" x14ac:dyDescent="0.25">
      <c r="A4" s="223"/>
      <c r="B4" s="72"/>
      <c r="C4" s="72"/>
      <c r="D4" s="74"/>
      <c r="E4" s="78"/>
      <c r="F4" s="75"/>
      <c r="G4" s="74"/>
      <c r="H4" s="28"/>
      <c r="I4" s="349"/>
      <c r="J4" s="353"/>
      <c r="K4" s="77"/>
      <c r="L4" s="77"/>
      <c r="M4" s="77"/>
      <c r="N4" s="77"/>
      <c r="O4" s="224"/>
      <c r="P4" s="357"/>
      <c r="Q4" s="130"/>
      <c r="R4" s="130"/>
      <c r="S4" s="130"/>
      <c r="T4" s="224"/>
      <c r="U4" s="357"/>
      <c r="V4" s="130"/>
      <c r="W4" s="130"/>
      <c r="X4" s="130"/>
      <c r="Y4" s="224"/>
    </row>
    <row r="5" spans="1:25" x14ac:dyDescent="0.25">
      <c r="A5" s="225" t="s">
        <v>198</v>
      </c>
      <c r="B5" s="79">
        <v>2021</v>
      </c>
      <c r="C5" s="73" t="s">
        <v>7</v>
      </c>
      <c r="D5" s="74">
        <v>4</v>
      </c>
      <c r="E5" s="270" t="s">
        <v>197</v>
      </c>
      <c r="F5" s="75">
        <v>31460</v>
      </c>
      <c r="G5" s="73" t="s">
        <v>108</v>
      </c>
      <c r="H5" s="73"/>
      <c r="I5" s="350">
        <v>0</v>
      </c>
      <c r="J5" s="354"/>
      <c r="K5" s="80">
        <v>0</v>
      </c>
      <c r="L5" s="80">
        <v>55000</v>
      </c>
      <c r="M5" s="80">
        <v>0</v>
      </c>
      <c r="N5" s="80">
        <v>0</v>
      </c>
      <c r="O5" s="224"/>
      <c r="P5" s="357">
        <v>55000</v>
      </c>
      <c r="Q5" s="130"/>
      <c r="R5" s="130"/>
      <c r="S5" s="130"/>
      <c r="T5" s="224">
        <v>60000</v>
      </c>
      <c r="U5" s="357"/>
      <c r="V5" s="130"/>
      <c r="W5" s="130"/>
      <c r="X5" s="130">
        <v>65000</v>
      </c>
      <c r="Y5" s="224"/>
    </row>
    <row r="6" spans="1:25" x14ac:dyDescent="0.25">
      <c r="A6" s="226"/>
      <c r="B6" s="81"/>
      <c r="C6" s="73"/>
      <c r="D6" s="74"/>
      <c r="E6" s="71"/>
      <c r="F6" s="75"/>
      <c r="G6" s="82"/>
      <c r="H6" s="82"/>
      <c r="I6" s="350"/>
      <c r="J6" s="354"/>
      <c r="K6" s="80"/>
      <c r="L6" s="80"/>
      <c r="M6" s="80"/>
      <c r="N6" s="80"/>
      <c r="O6" s="224"/>
      <c r="P6" s="357"/>
      <c r="Q6" s="130"/>
      <c r="R6" s="130"/>
      <c r="S6" s="130"/>
      <c r="T6" s="224"/>
      <c r="U6" s="357"/>
      <c r="V6" s="130"/>
      <c r="W6" s="130"/>
      <c r="X6" s="130"/>
      <c r="Y6" s="224"/>
    </row>
    <row r="7" spans="1:25" x14ac:dyDescent="0.25">
      <c r="A7" s="223" t="s">
        <v>109</v>
      </c>
      <c r="B7" s="72">
        <v>2017</v>
      </c>
      <c r="C7" s="72" t="s">
        <v>110</v>
      </c>
      <c r="D7" s="74">
        <v>4</v>
      </c>
      <c r="E7" s="270" t="s">
        <v>106</v>
      </c>
      <c r="F7" s="75">
        <v>35258</v>
      </c>
      <c r="G7" s="74" t="s">
        <v>108</v>
      </c>
      <c r="H7" s="28"/>
      <c r="I7" s="349">
        <v>38000</v>
      </c>
      <c r="J7" s="353"/>
      <c r="K7" s="77">
        <v>0</v>
      </c>
      <c r="L7" s="77">
        <v>0</v>
      </c>
      <c r="M7" s="77">
        <v>0</v>
      </c>
      <c r="N7" s="77">
        <v>55000</v>
      </c>
      <c r="O7" s="224"/>
      <c r="P7" s="357"/>
      <c r="Q7" s="130"/>
      <c r="R7" s="130">
        <v>60000</v>
      </c>
      <c r="S7" s="130"/>
      <c r="T7" s="224"/>
      <c r="U7" s="357"/>
      <c r="V7" s="130">
        <v>60000</v>
      </c>
      <c r="W7" s="130"/>
      <c r="X7" s="130"/>
      <c r="Y7" s="224"/>
    </row>
    <row r="8" spans="1:25" x14ac:dyDescent="0.25">
      <c r="A8" s="223"/>
      <c r="B8" s="72"/>
      <c r="C8" s="72"/>
      <c r="D8" s="74"/>
      <c r="E8" s="78"/>
      <c r="F8" s="75"/>
      <c r="G8" s="74"/>
      <c r="H8" s="28"/>
      <c r="I8" s="349"/>
      <c r="J8" s="353"/>
      <c r="K8" s="77"/>
      <c r="L8" s="77"/>
      <c r="M8" s="77"/>
      <c r="N8" s="77"/>
      <c r="O8" s="224"/>
      <c r="P8" s="357"/>
      <c r="Q8" s="130"/>
      <c r="R8" s="130"/>
      <c r="S8" s="130"/>
      <c r="T8" s="224"/>
      <c r="U8" s="357"/>
      <c r="V8" s="130"/>
      <c r="W8" s="130"/>
      <c r="X8" s="130"/>
      <c r="Y8" s="224"/>
    </row>
    <row r="9" spans="1:25" x14ac:dyDescent="0.25">
      <c r="A9" s="227" t="s">
        <v>105</v>
      </c>
      <c r="B9" s="72">
        <v>2016</v>
      </c>
      <c r="C9" s="73" t="s">
        <v>65</v>
      </c>
      <c r="D9" s="74">
        <v>4</v>
      </c>
      <c r="E9" s="271" t="s">
        <v>106</v>
      </c>
      <c r="F9" s="75">
        <v>34460</v>
      </c>
      <c r="G9" s="73" t="s">
        <v>107</v>
      </c>
      <c r="H9" s="76"/>
      <c r="I9" s="349">
        <v>0</v>
      </c>
      <c r="J9" s="353"/>
      <c r="K9" s="77">
        <v>0</v>
      </c>
      <c r="L9" s="77">
        <v>0</v>
      </c>
      <c r="M9" s="77">
        <v>55000</v>
      </c>
      <c r="N9" s="77">
        <v>0</v>
      </c>
      <c r="O9" s="224"/>
      <c r="P9" s="357"/>
      <c r="Q9" s="130">
        <v>60000</v>
      </c>
      <c r="R9" s="130"/>
      <c r="S9" s="130"/>
      <c r="T9" s="224"/>
      <c r="U9" s="357">
        <v>60000</v>
      </c>
      <c r="V9" s="130"/>
      <c r="W9" s="130"/>
      <c r="X9" s="130"/>
      <c r="Y9" s="224">
        <v>65000</v>
      </c>
    </row>
    <row r="10" spans="1:25" x14ac:dyDescent="0.25">
      <c r="A10" s="223"/>
      <c r="B10" s="72"/>
      <c r="C10" s="72"/>
      <c r="D10" s="74"/>
      <c r="E10" s="270"/>
      <c r="F10" s="75"/>
      <c r="G10" s="74"/>
      <c r="H10" s="28"/>
      <c r="I10" s="349"/>
      <c r="J10" s="353"/>
      <c r="K10" s="77"/>
      <c r="L10" s="77"/>
      <c r="M10" s="77"/>
      <c r="N10" s="77"/>
      <c r="O10" s="224"/>
      <c r="P10" s="357"/>
      <c r="Q10" s="130"/>
      <c r="R10" s="130"/>
      <c r="S10" s="130"/>
      <c r="T10" s="224"/>
      <c r="U10" s="357"/>
      <c r="V10" s="130"/>
      <c r="W10" s="130"/>
      <c r="X10" s="130"/>
      <c r="Y10" s="224"/>
    </row>
    <row r="11" spans="1:25" x14ac:dyDescent="0.25">
      <c r="A11" s="223" t="s">
        <v>113</v>
      </c>
      <c r="B11" s="72">
        <v>2019</v>
      </c>
      <c r="C11" s="72" t="s">
        <v>68</v>
      </c>
      <c r="D11" s="74">
        <v>4</v>
      </c>
      <c r="E11" s="270" t="s">
        <v>106</v>
      </c>
      <c r="F11" s="75">
        <v>41148</v>
      </c>
      <c r="G11" s="74" t="s">
        <v>114</v>
      </c>
      <c r="H11" s="28"/>
      <c r="I11" s="349"/>
      <c r="J11" s="353"/>
      <c r="K11" s="77">
        <v>50000</v>
      </c>
      <c r="L11" s="77"/>
      <c r="M11" s="77"/>
      <c r="N11" s="77"/>
      <c r="O11" s="224">
        <v>55000</v>
      </c>
      <c r="P11" s="357"/>
      <c r="Q11" s="130"/>
      <c r="R11" s="130"/>
      <c r="S11" s="130">
        <v>60000</v>
      </c>
      <c r="T11" s="224"/>
      <c r="U11" s="357"/>
      <c r="V11" s="130"/>
      <c r="W11" s="130">
        <v>65000</v>
      </c>
      <c r="X11" s="130"/>
      <c r="Y11" s="224"/>
    </row>
    <row r="12" spans="1:25" x14ac:dyDescent="0.25">
      <c r="A12" s="223"/>
      <c r="B12" s="72"/>
      <c r="C12" s="72"/>
      <c r="D12" s="74"/>
      <c r="E12" s="78"/>
      <c r="F12" s="75"/>
      <c r="G12" s="74"/>
      <c r="H12" s="28"/>
      <c r="I12" s="349"/>
      <c r="J12" s="353"/>
      <c r="K12" s="77"/>
      <c r="L12" s="77"/>
      <c r="M12" s="77"/>
      <c r="N12" s="77"/>
      <c r="O12" s="224"/>
      <c r="P12" s="357"/>
      <c r="Q12" s="130"/>
      <c r="R12" s="130"/>
      <c r="S12" s="130"/>
      <c r="T12" s="224"/>
      <c r="U12" s="357"/>
      <c r="V12" s="130"/>
      <c r="W12" s="130"/>
      <c r="X12" s="130"/>
      <c r="Y12" s="224"/>
    </row>
    <row r="13" spans="1:25" x14ac:dyDescent="0.25">
      <c r="A13" s="223" t="s">
        <v>115</v>
      </c>
      <c r="B13" s="72">
        <v>2020</v>
      </c>
      <c r="C13" s="72" t="s">
        <v>116</v>
      </c>
      <c r="D13" s="74">
        <v>4</v>
      </c>
      <c r="E13" s="270" t="s">
        <v>117</v>
      </c>
      <c r="F13" s="75">
        <v>40213</v>
      </c>
      <c r="G13" s="74" t="s">
        <v>118</v>
      </c>
      <c r="H13" s="28"/>
      <c r="I13" s="349"/>
      <c r="J13" s="353"/>
      <c r="K13" s="77"/>
      <c r="L13" s="77">
        <v>55000</v>
      </c>
      <c r="M13" s="77"/>
      <c r="N13" s="77"/>
      <c r="O13" s="224"/>
      <c r="P13" s="357">
        <v>55000</v>
      </c>
      <c r="Q13" s="130"/>
      <c r="R13" s="130"/>
      <c r="S13" s="130"/>
      <c r="T13" s="224">
        <v>60000</v>
      </c>
      <c r="U13" s="357"/>
      <c r="V13" s="130"/>
      <c r="W13" s="130"/>
      <c r="X13" s="130">
        <v>65000</v>
      </c>
      <c r="Y13" s="224"/>
    </row>
    <row r="14" spans="1:25" x14ac:dyDescent="0.25">
      <c r="A14" s="223"/>
      <c r="B14" s="72"/>
      <c r="C14" s="72"/>
      <c r="D14" s="74"/>
      <c r="E14" s="78"/>
      <c r="F14" s="75"/>
      <c r="G14" s="74"/>
      <c r="H14" s="28"/>
      <c r="I14" s="349"/>
      <c r="J14" s="353"/>
      <c r="K14" s="77"/>
      <c r="L14" s="77"/>
      <c r="M14" s="77"/>
      <c r="N14" s="77"/>
      <c r="O14" s="224"/>
      <c r="P14" s="357"/>
      <c r="Q14" s="130"/>
      <c r="R14" s="130"/>
      <c r="S14" s="130"/>
      <c r="T14" s="224"/>
      <c r="U14" s="357"/>
      <c r="V14" s="130"/>
      <c r="W14" s="130"/>
      <c r="X14" s="130"/>
      <c r="Y14" s="224"/>
    </row>
    <row r="15" spans="1:25" ht="32.25" customHeight="1" x14ac:dyDescent="0.25">
      <c r="A15" s="223" t="s">
        <v>119</v>
      </c>
      <c r="B15" s="72"/>
      <c r="C15" s="72" t="s">
        <v>23</v>
      </c>
      <c r="D15" s="74">
        <v>4</v>
      </c>
      <c r="E15" s="270" t="s">
        <v>120</v>
      </c>
      <c r="F15" s="75"/>
      <c r="G15" s="74" t="s">
        <v>121</v>
      </c>
      <c r="H15" s="28"/>
      <c r="I15" s="349"/>
      <c r="J15" s="353"/>
      <c r="K15" s="77">
        <v>5000</v>
      </c>
      <c r="L15" s="77">
        <v>10000</v>
      </c>
      <c r="M15" s="77">
        <v>5000</v>
      </c>
      <c r="N15" s="77">
        <v>10000</v>
      </c>
      <c r="O15" s="224">
        <v>5000</v>
      </c>
      <c r="P15" s="357">
        <v>10000</v>
      </c>
      <c r="Q15" s="130">
        <v>7500</v>
      </c>
      <c r="R15" s="130">
        <v>15000</v>
      </c>
      <c r="S15" s="130">
        <v>7500</v>
      </c>
      <c r="T15" s="224">
        <v>15000</v>
      </c>
      <c r="U15" s="357">
        <v>7500</v>
      </c>
      <c r="V15" s="130">
        <v>15000</v>
      </c>
      <c r="W15" s="130">
        <v>10000</v>
      </c>
      <c r="X15" s="130">
        <v>20000</v>
      </c>
      <c r="Y15" s="224">
        <v>10000</v>
      </c>
    </row>
    <row r="16" spans="1:25" x14ac:dyDescent="0.25">
      <c r="A16" s="223"/>
      <c r="B16" s="72"/>
      <c r="C16" s="72"/>
      <c r="D16" s="74"/>
      <c r="E16" s="78"/>
      <c r="F16" s="75"/>
      <c r="G16" s="74"/>
      <c r="H16" s="28"/>
      <c r="I16" s="349"/>
      <c r="J16" s="353"/>
      <c r="K16" s="77"/>
      <c r="L16" s="77"/>
      <c r="M16" s="77"/>
      <c r="N16" s="77"/>
      <c r="O16" s="224"/>
      <c r="P16" s="357"/>
      <c r="Q16" s="130"/>
      <c r="R16" s="130"/>
      <c r="S16" s="130"/>
      <c r="T16" s="224"/>
      <c r="U16" s="357"/>
      <c r="V16" s="130"/>
      <c r="W16" s="130"/>
      <c r="X16" s="130"/>
      <c r="Y16" s="224"/>
    </row>
    <row r="17" spans="1:25" x14ac:dyDescent="0.25">
      <c r="A17" s="223" t="s">
        <v>224</v>
      </c>
      <c r="B17" s="72"/>
      <c r="C17" s="72"/>
      <c r="D17" s="74"/>
      <c r="E17" s="496" t="s">
        <v>122</v>
      </c>
      <c r="F17" s="75"/>
      <c r="G17" s="74" t="s">
        <v>121</v>
      </c>
      <c r="H17" s="28"/>
      <c r="I17" s="349">
        <v>16500</v>
      </c>
      <c r="J17" s="353">
        <v>0</v>
      </c>
      <c r="K17" s="77">
        <v>8250</v>
      </c>
      <c r="L17" s="77">
        <v>20000</v>
      </c>
      <c r="M17" s="77">
        <v>10000</v>
      </c>
      <c r="N17" s="77">
        <v>20000</v>
      </c>
      <c r="O17" s="224">
        <v>10000</v>
      </c>
      <c r="P17" s="357">
        <v>20000</v>
      </c>
      <c r="Q17" s="130">
        <v>12500</v>
      </c>
      <c r="R17" s="130">
        <v>25000</v>
      </c>
      <c r="S17" s="130">
        <v>12500</v>
      </c>
      <c r="T17" s="224">
        <v>25000</v>
      </c>
      <c r="U17" s="357">
        <v>12500</v>
      </c>
      <c r="V17" s="130">
        <v>25000</v>
      </c>
      <c r="W17" s="130">
        <v>15000</v>
      </c>
      <c r="X17" s="130">
        <v>30000</v>
      </c>
      <c r="Y17" s="224">
        <v>15000</v>
      </c>
    </row>
    <row r="18" spans="1:25" x14ac:dyDescent="0.25">
      <c r="A18" s="223"/>
      <c r="B18" s="72"/>
      <c r="C18" s="72"/>
      <c r="D18" s="74"/>
      <c r="E18" s="497"/>
      <c r="F18" s="75"/>
      <c r="G18" s="74"/>
      <c r="H18" s="28"/>
      <c r="I18" s="349"/>
      <c r="J18" s="353"/>
      <c r="K18" s="77"/>
      <c r="L18" s="77"/>
      <c r="M18" s="77"/>
      <c r="N18" s="77"/>
      <c r="O18" s="224"/>
      <c r="P18" s="357"/>
      <c r="Q18" s="130"/>
      <c r="R18" s="130"/>
      <c r="S18" s="130"/>
      <c r="T18" s="224"/>
      <c r="U18" s="357"/>
      <c r="V18" s="130"/>
      <c r="W18" s="130"/>
      <c r="X18" s="130"/>
      <c r="Y18" s="224"/>
    </row>
    <row r="19" spans="1:25" x14ac:dyDescent="0.25">
      <c r="A19" s="223"/>
      <c r="B19" s="72"/>
      <c r="C19" s="72"/>
      <c r="D19" s="74"/>
      <c r="E19" s="78"/>
      <c r="F19" s="75"/>
      <c r="G19" s="74"/>
      <c r="H19" s="28"/>
      <c r="I19" s="349"/>
      <c r="J19" s="353"/>
      <c r="K19" s="77"/>
      <c r="L19" s="77"/>
      <c r="M19" s="77"/>
      <c r="N19" s="77"/>
      <c r="O19" s="224"/>
      <c r="P19" s="357"/>
      <c r="Q19" s="130"/>
      <c r="R19" s="130"/>
      <c r="S19" s="130"/>
      <c r="T19" s="224"/>
      <c r="U19" s="357"/>
      <c r="V19" s="130"/>
      <c r="W19" s="130"/>
      <c r="X19" s="130"/>
      <c r="Y19" s="224"/>
    </row>
    <row r="20" spans="1:25" ht="30.75" x14ac:dyDescent="0.25">
      <c r="A20" s="223" t="s">
        <v>123</v>
      </c>
      <c r="B20" s="72"/>
      <c r="C20" s="72"/>
      <c r="D20" s="74">
        <v>4</v>
      </c>
      <c r="E20" s="270" t="s">
        <v>124</v>
      </c>
      <c r="F20" s="75"/>
      <c r="G20" s="74" t="s">
        <v>121</v>
      </c>
      <c r="H20" s="28"/>
      <c r="I20" s="349">
        <v>6500</v>
      </c>
      <c r="J20" s="353">
        <v>0</v>
      </c>
      <c r="K20" s="77">
        <v>6500</v>
      </c>
      <c r="L20" s="77">
        <v>18000</v>
      </c>
      <c r="M20" s="77">
        <v>9000</v>
      </c>
      <c r="N20" s="77">
        <v>18000</v>
      </c>
      <c r="O20" s="224">
        <v>9000</v>
      </c>
      <c r="P20" s="357">
        <v>18000</v>
      </c>
      <c r="Q20" s="130">
        <v>12000</v>
      </c>
      <c r="R20" s="130">
        <v>24000</v>
      </c>
      <c r="S20" s="130">
        <v>12000</v>
      </c>
      <c r="T20" s="224">
        <v>24000</v>
      </c>
      <c r="U20" s="357">
        <v>12000</v>
      </c>
      <c r="V20" s="130">
        <v>24000</v>
      </c>
      <c r="W20" s="130">
        <v>14500</v>
      </c>
      <c r="X20" s="130">
        <v>25000</v>
      </c>
      <c r="Y20" s="224">
        <v>14500</v>
      </c>
    </row>
    <row r="21" spans="1:25" x14ac:dyDescent="0.25">
      <c r="A21" s="223"/>
      <c r="B21" s="72"/>
      <c r="C21" s="72"/>
      <c r="D21" s="74"/>
      <c r="E21" s="78"/>
      <c r="F21" s="75"/>
      <c r="G21" s="74"/>
      <c r="H21" s="28"/>
      <c r="I21" s="349"/>
      <c r="J21" s="353"/>
      <c r="K21" s="77"/>
      <c r="L21" s="77"/>
      <c r="M21" s="77"/>
      <c r="N21" s="77"/>
      <c r="O21" s="224"/>
      <c r="P21" s="357"/>
      <c r="Q21" s="130"/>
      <c r="R21" s="130"/>
      <c r="S21" s="130"/>
      <c r="T21" s="224"/>
      <c r="U21" s="357"/>
      <c r="V21" s="130"/>
      <c r="W21" s="130"/>
      <c r="X21" s="130"/>
      <c r="Y21" s="224"/>
    </row>
    <row r="22" spans="1:25" x14ac:dyDescent="0.25">
      <c r="A22" s="223" t="s">
        <v>125</v>
      </c>
      <c r="B22" s="72"/>
      <c r="C22" s="72"/>
      <c r="D22" s="74">
        <v>4</v>
      </c>
      <c r="E22" s="270" t="s">
        <v>126</v>
      </c>
      <c r="F22" s="75"/>
      <c r="G22" s="74" t="s">
        <v>121</v>
      </c>
      <c r="H22" s="28"/>
      <c r="I22" s="349"/>
      <c r="J22" s="353"/>
      <c r="K22" s="77"/>
      <c r="L22" s="77"/>
      <c r="M22" s="83">
        <v>12500</v>
      </c>
      <c r="N22" s="347"/>
      <c r="O22" s="224"/>
      <c r="P22" s="357"/>
      <c r="Q22" s="130">
        <v>15000</v>
      </c>
      <c r="R22" s="130"/>
      <c r="S22" s="130"/>
      <c r="T22" s="224"/>
      <c r="U22" s="357">
        <v>17500</v>
      </c>
      <c r="V22" s="130"/>
      <c r="W22" s="130"/>
      <c r="X22" s="130"/>
      <c r="Y22" s="224">
        <v>20000</v>
      </c>
    </row>
    <row r="23" spans="1:25" ht="16.5" thickBot="1" x14ac:dyDescent="0.3">
      <c r="A23" s="522"/>
      <c r="B23" s="523"/>
      <c r="C23" s="523"/>
      <c r="D23" s="524"/>
      <c r="E23" s="525"/>
      <c r="F23" s="526"/>
      <c r="G23" s="524"/>
      <c r="H23" s="527"/>
      <c r="I23" s="364"/>
      <c r="J23" s="369"/>
      <c r="K23" s="359"/>
      <c r="L23" s="359"/>
      <c r="M23" s="359"/>
      <c r="N23" s="359"/>
      <c r="O23" s="370"/>
      <c r="P23" s="375"/>
      <c r="Q23" s="360"/>
      <c r="R23" s="360"/>
      <c r="S23" s="360"/>
      <c r="T23" s="370"/>
      <c r="U23" s="375"/>
      <c r="V23" s="360"/>
      <c r="W23" s="360"/>
      <c r="X23" s="360"/>
      <c r="Y23" s="370"/>
    </row>
    <row r="24" spans="1:25" s="40" customFormat="1" ht="17.25" thickTop="1" thickBot="1" x14ac:dyDescent="0.3">
      <c r="A24" s="311" t="s">
        <v>129</v>
      </c>
      <c r="B24" s="181"/>
      <c r="C24" s="182"/>
      <c r="D24" s="182"/>
      <c r="E24" s="182"/>
      <c r="F24" s="182"/>
      <c r="G24" s="182"/>
      <c r="H24" s="182"/>
      <c r="I24" s="458"/>
      <c r="J24" s="459"/>
      <c r="K24" s="457" t="s">
        <v>23</v>
      </c>
      <c r="L24" s="457"/>
      <c r="M24" s="457"/>
      <c r="N24" s="464"/>
      <c r="O24" s="468"/>
      <c r="P24" s="459"/>
      <c r="Q24" s="464"/>
      <c r="R24" s="464"/>
      <c r="S24" s="464"/>
      <c r="T24" s="468"/>
      <c r="U24" s="466"/>
      <c r="V24" s="464"/>
      <c r="W24" s="464"/>
      <c r="X24" s="464"/>
      <c r="Y24" s="468"/>
    </row>
    <row r="25" spans="1:25" s="40" customFormat="1" ht="17.25" thickTop="1" thickBot="1" x14ac:dyDescent="0.3">
      <c r="A25" s="311" t="s">
        <v>50</v>
      </c>
      <c r="B25" s="181"/>
      <c r="C25" s="182"/>
      <c r="D25" s="182"/>
      <c r="E25" s="182"/>
      <c r="F25" s="182"/>
      <c r="G25" s="182"/>
      <c r="H25" s="182"/>
      <c r="I25" s="458"/>
      <c r="J25" s="459"/>
      <c r="K25" s="457"/>
      <c r="L25" s="457"/>
      <c r="M25" s="457"/>
      <c r="N25" s="464"/>
      <c r="O25" s="468"/>
      <c r="P25" s="459"/>
      <c r="Q25" s="464"/>
      <c r="R25" s="464"/>
      <c r="S25" s="464"/>
      <c r="T25" s="468"/>
      <c r="U25" s="466"/>
      <c r="V25" s="464"/>
      <c r="W25" s="464"/>
      <c r="X25" s="464"/>
      <c r="Y25" s="468"/>
    </row>
    <row r="26" spans="1:25" s="40" customFormat="1" ht="17.25" thickTop="1" thickBot="1" x14ac:dyDescent="0.3">
      <c r="A26" s="554" t="s">
        <v>99</v>
      </c>
      <c r="B26" s="556"/>
      <c r="C26" s="557"/>
      <c r="D26" s="557"/>
      <c r="E26" s="557"/>
      <c r="F26" s="557"/>
      <c r="G26" s="557"/>
      <c r="H26" s="557"/>
      <c r="I26" s="628">
        <v>-23000</v>
      </c>
      <c r="J26" s="664">
        <v>0</v>
      </c>
      <c r="K26" s="631">
        <v>-69750</v>
      </c>
      <c r="L26" s="631">
        <v>-158000</v>
      </c>
      <c r="M26" s="631">
        <v>-79000</v>
      </c>
      <c r="N26" s="558">
        <v>-158000</v>
      </c>
      <c r="O26" s="669">
        <v>-79000</v>
      </c>
      <c r="P26" s="664">
        <v>-158000</v>
      </c>
      <c r="Q26" s="558">
        <v>-92000</v>
      </c>
      <c r="R26" s="558">
        <v>-184000</v>
      </c>
      <c r="S26" s="558">
        <v>-92000</v>
      </c>
      <c r="T26" s="669">
        <v>-184000</v>
      </c>
      <c r="U26" s="667">
        <v>-92000</v>
      </c>
      <c r="V26" s="558">
        <v>-184000</v>
      </c>
      <c r="W26" s="558">
        <v>-104500</v>
      </c>
      <c r="X26" s="558">
        <v>-205000</v>
      </c>
      <c r="Y26" s="669">
        <v>-104500</v>
      </c>
    </row>
    <row r="27" spans="1:25" s="36" customFormat="1" ht="16.5" thickTop="1" x14ac:dyDescent="0.25">
      <c r="A27" s="185"/>
      <c r="B27" s="186"/>
      <c r="C27" s="186"/>
      <c r="D27" s="187"/>
      <c r="E27" s="188"/>
      <c r="F27" s="529"/>
      <c r="G27" s="190"/>
      <c r="H27" s="530"/>
      <c r="I27" s="537"/>
      <c r="J27" s="538"/>
      <c r="K27" s="168"/>
      <c r="L27" s="168"/>
      <c r="M27" s="168"/>
      <c r="N27" s="168"/>
      <c r="O27" s="539"/>
      <c r="P27" s="534"/>
      <c r="Q27" s="535"/>
      <c r="R27" s="535"/>
      <c r="S27" s="535"/>
      <c r="T27" s="533"/>
      <c r="U27" s="534"/>
      <c r="V27" s="535"/>
      <c r="W27" s="535"/>
      <c r="X27" s="535"/>
      <c r="Y27" s="533"/>
    </row>
    <row r="28" spans="1:25" s="43" customFormat="1" x14ac:dyDescent="0.25">
      <c r="A28" s="64" t="s">
        <v>103</v>
      </c>
      <c r="B28" s="44"/>
      <c r="C28" s="16"/>
      <c r="D28" s="16"/>
      <c r="E28" s="16"/>
      <c r="F28" s="16"/>
      <c r="G28" s="16"/>
      <c r="H28" s="16"/>
      <c r="I28" s="45">
        <f t="shared" ref="I28:Y28" si="0">SUM(I2:I27)</f>
        <v>76000</v>
      </c>
      <c r="J28" s="304">
        <f t="shared" si="0"/>
        <v>0</v>
      </c>
      <c r="K28" s="16">
        <f t="shared" si="0"/>
        <v>0</v>
      </c>
      <c r="L28" s="16">
        <f>SUM(L2:L27)</f>
        <v>0</v>
      </c>
      <c r="M28" s="16">
        <f>SUM(M2:M27)</f>
        <v>12500</v>
      </c>
      <c r="N28" s="16">
        <f t="shared" si="0"/>
        <v>0</v>
      </c>
      <c r="O28" s="65">
        <f t="shared" si="0"/>
        <v>0</v>
      </c>
      <c r="P28" s="304">
        <f t="shared" si="0"/>
        <v>0</v>
      </c>
      <c r="Q28" s="16">
        <f t="shared" si="0"/>
        <v>15000</v>
      </c>
      <c r="R28" s="16">
        <f t="shared" si="0"/>
        <v>0</v>
      </c>
      <c r="S28" s="16">
        <f t="shared" si="0"/>
        <v>0</v>
      </c>
      <c r="T28" s="65">
        <f t="shared" si="0"/>
        <v>0</v>
      </c>
      <c r="U28" s="304">
        <f t="shared" si="0"/>
        <v>17500</v>
      </c>
      <c r="V28" s="16">
        <f t="shared" si="0"/>
        <v>0</v>
      </c>
      <c r="W28" s="16">
        <f t="shared" si="0"/>
        <v>0</v>
      </c>
      <c r="X28" s="16">
        <f t="shared" si="0"/>
        <v>0</v>
      </c>
      <c r="Y28" s="65">
        <f t="shared" si="0"/>
        <v>20000</v>
      </c>
    </row>
    <row r="29" spans="1:25" s="40" customFormat="1" x14ac:dyDescent="0.25">
      <c r="A29" s="214" t="s">
        <v>49</v>
      </c>
      <c r="B29" s="38"/>
      <c r="C29" s="39"/>
      <c r="D29" s="39"/>
      <c r="E29" s="39"/>
      <c r="F29" s="39"/>
      <c r="G29" s="39"/>
      <c r="H29" s="39"/>
      <c r="I29" s="45"/>
      <c r="J29" s="304"/>
      <c r="K29" s="16"/>
      <c r="L29" s="16"/>
      <c r="M29" s="16"/>
      <c r="N29" s="16"/>
      <c r="O29" s="65"/>
      <c r="P29" s="304"/>
      <c r="Q29" s="12"/>
      <c r="R29" s="12"/>
      <c r="S29" s="12"/>
      <c r="T29" s="67"/>
      <c r="U29" s="64"/>
      <c r="V29" s="12"/>
      <c r="W29" s="12"/>
      <c r="X29" s="12"/>
      <c r="Y29" s="67"/>
    </row>
    <row r="30" spans="1:25" s="40" customFormat="1" x14ac:dyDescent="0.25">
      <c r="A30" s="214" t="s">
        <v>54</v>
      </c>
      <c r="B30" s="38"/>
      <c r="C30" s="39"/>
      <c r="D30" s="39"/>
      <c r="E30" s="39"/>
      <c r="F30" s="39"/>
      <c r="G30" s="39"/>
      <c r="H30" s="39"/>
      <c r="I30" s="45">
        <v>-76000</v>
      </c>
      <c r="J30" s="304"/>
      <c r="K30" s="16">
        <f>SUM(K3:K26)</f>
        <v>0</v>
      </c>
      <c r="L30" s="16">
        <f t="shared" ref="L30:X30" si="1">SUM(L3:L26)</f>
        <v>0</v>
      </c>
      <c r="M30" s="16">
        <v>-12500</v>
      </c>
      <c r="N30" s="16">
        <f t="shared" si="1"/>
        <v>0</v>
      </c>
      <c r="O30" s="65">
        <f t="shared" si="1"/>
        <v>0</v>
      </c>
      <c r="P30" s="304">
        <f t="shared" si="1"/>
        <v>0</v>
      </c>
      <c r="Q30" s="16">
        <v>-15000</v>
      </c>
      <c r="R30" s="16">
        <f t="shared" si="1"/>
        <v>0</v>
      </c>
      <c r="S30" s="16">
        <f t="shared" si="1"/>
        <v>0</v>
      </c>
      <c r="T30" s="65">
        <f t="shared" si="1"/>
        <v>0</v>
      </c>
      <c r="U30" s="304">
        <v>-17500</v>
      </c>
      <c r="V30" s="16">
        <f t="shared" si="1"/>
        <v>0</v>
      </c>
      <c r="W30" s="16">
        <f t="shared" si="1"/>
        <v>0</v>
      </c>
      <c r="X30" s="16">
        <f t="shared" si="1"/>
        <v>0</v>
      </c>
      <c r="Y30" s="65">
        <v>-20000</v>
      </c>
    </row>
    <row r="31" spans="1:25" s="40" customFormat="1" x14ac:dyDescent="0.25">
      <c r="A31" s="214" t="s">
        <v>52</v>
      </c>
      <c r="B31" s="38"/>
      <c r="C31" s="39"/>
      <c r="D31" s="39"/>
      <c r="E31" s="39"/>
      <c r="F31" s="39"/>
      <c r="G31" s="39"/>
      <c r="H31" s="39"/>
      <c r="I31" s="45">
        <f>SUM(I28:I30)</f>
        <v>0</v>
      </c>
      <c r="J31" s="304">
        <f>SUM(J28:J30)</f>
        <v>0</v>
      </c>
      <c r="K31" s="16">
        <f t="shared" ref="K31:Y31" si="2">SUM(K28:K30)</f>
        <v>0</v>
      </c>
      <c r="L31" s="16">
        <f t="shared" si="2"/>
        <v>0</v>
      </c>
      <c r="M31" s="16">
        <f t="shared" si="2"/>
        <v>0</v>
      </c>
      <c r="N31" s="16">
        <f t="shared" si="2"/>
        <v>0</v>
      </c>
      <c r="O31" s="65">
        <f t="shared" si="2"/>
        <v>0</v>
      </c>
      <c r="P31" s="304">
        <f t="shared" si="2"/>
        <v>0</v>
      </c>
      <c r="Q31" s="16">
        <f t="shared" si="2"/>
        <v>0</v>
      </c>
      <c r="R31" s="16">
        <f t="shared" si="2"/>
        <v>0</v>
      </c>
      <c r="S31" s="16">
        <f t="shared" si="2"/>
        <v>0</v>
      </c>
      <c r="T31" s="65">
        <f t="shared" si="2"/>
        <v>0</v>
      </c>
      <c r="U31" s="304">
        <f t="shared" si="2"/>
        <v>0</v>
      </c>
      <c r="V31" s="16">
        <f t="shared" si="2"/>
        <v>0</v>
      </c>
      <c r="W31" s="16">
        <f t="shared" si="2"/>
        <v>0</v>
      </c>
      <c r="X31" s="16">
        <f t="shared" si="2"/>
        <v>0</v>
      </c>
      <c r="Y31" s="65">
        <f t="shared" si="2"/>
        <v>0</v>
      </c>
    </row>
    <row r="32" spans="1:25" s="40" customFormat="1" ht="30.75" x14ac:dyDescent="0.25">
      <c r="A32" s="670" t="s">
        <v>98</v>
      </c>
      <c r="B32" s="595"/>
      <c r="C32" s="582"/>
      <c r="D32" s="582"/>
      <c r="E32" s="582"/>
      <c r="F32" s="582"/>
      <c r="G32" s="582"/>
      <c r="H32" s="582"/>
      <c r="I32" s="598">
        <v>0</v>
      </c>
      <c r="J32" s="603">
        <v>-40000</v>
      </c>
      <c r="K32" s="600">
        <v>-80000</v>
      </c>
      <c r="L32" s="600">
        <v>-120000</v>
      </c>
      <c r="M32" s="600">
        <v>-107500</v>
      </c>
      <c r="N32" s="600">
        <v>-120000</v>
      </c>
      <c r="O32" s="604">
        <v>-120000</v>
      </c>
      <c r="P32" s="603">
        <v>-120000</v>
      </c>
      <c r="Q32" s="600">
        <v>-125000</v>
      </c>
      <c r="R32" s="600">
        <v>-140000</v>
      </c>
      <c r="S32" s="600">
        <v>-140000</v>
      </c>
      <c r="T32" s="604">
        <v>-140000</v>
      </c>
      <c r="U32" s="603">
        <v>-122500</v>
      </c>
      <c r="V32" s="600">
        <v>-140000</v>
      </c>
      <c r="W32" s="600">
        <v>-170000</v>
      </c>
      <c r="X32" s="600">
        <v>-170000</v>
      </c>
      <c r="Y32" s="604">
        <v>-150000</v>
      </c>
    </row>
    <row r="33" spans="1:25" s="43" customFormat="1" x14ac:dyDescent="0.25">
      <c r="A33" s="228" t="s">
        <v>51</v>
      </c>
      <c r="B33" s="49"/>
      <c r="C33" s="50"/>
      <c r="D33" s="50"/>
      <c r="E33" s="50"/>
      <c r="F33" s="48"/>
      <c r="G33" s="48"/>
      <c r="H33" s="48"/>
      <c r="I33" s="351">
        <f>SUM(I29+I30+I32)</f>
        <v>-76000</v>
      </c>
      <c r="J33" s="355">
        <f>SUM(J29+J30+J32)</f>
        <v>-40000</v>
      </c>
      <c r="K33" s="48">
        <f t="shared" ref="K33:Y33" si="3">SUM(K29+K30+K32)</f>
        <v>-80000</v>
      </c>
      <c r="L33" s="48">
        <f t="shared" si="3"/>
        <v>-120000</v>
      </c>
      <c r="M33" s="48">
        <f t="shared" si="3"/>
        <v>-120000</v>
      </c>
      <c r="N33" s="48">
        <f t="shared" si="3"/>
        <v>-120000</v>
      </c>
      <c r="O33" s="66">
        <f t="shared" si="3"/>
        <v>-120000</v>
      </c>
      <c r="P33" s="355">
        <f t="shared" si="3"/>
        <v>-120000</v>
      </c>
      <c r="Q33" s="48">
        <f t="shared" si="3"/>
        <v>-140000</v>
      </c>
      <c r="R33" s="48">
        <f t="shared" si="3"/>
        <v>-140000</v>
      </c>
      <c r="S33" s="48">
        <f t="shared" si="3"/>
        <v>-140000</v>
      </c>
      <c r="T33" s="66">
        <f t="shared" si="3"/>
        <v>-140000</v>
      </c>
      <c r="U33" s="355">
        <f t="shared" si="3"/>
        <v>-140000</v>
      </c>
      <c r="V33" s="48">
        <f t="shared" si="3"/>
        <v>-140000</v>
      </c>
      <c r="W33" s="48">
        <f t="shared" si="3"/>
        <v>-170000</v>
      </c>
      <c r="X33" s="48">
        <f t="shared" si="3"/>
        <v>-170000</v>
      </c>
      <c r="Y33" s="66">
        <f t="shared" si="3"/>
        <v>-170000</v>
      </c>
    </row>
    <row r="34" spans="1:25" s="40" customFormat="1" x14ac:dyDescent="0.25">
      <c r="A34" s="214"/>
      <c r="B34" s="38"/>
      <c r="C34" s="39"/>
      <c r="D34" s="39"/>
      <c r="E34" s="39"/>
      <c r="F34" s="39"/>
      <c r="G34" s="39"/>
      <c r="H34" s="39"/>
      <c r="I34" s="45"/>
      <c r="J34" s="304"/>
      <c r="K34" s="16"/>
      <c r="L34" s="16"/>
      <c r="M34" s="16"/>
      <c r="N34" s="12"/>
      <c r="O34" s="67"/>
      <c r="P34" s="304"/>
      <c r="Q34" s="12"/>
      <c r="R34" s="12"/>
      <c r="S34" s="12"/>
      <c r="T34" s="67"/>
      <c r="U34" s="64"/>
      <c r="V34" s="12"/>
      <c r="W34" s="12"/>
      <c r="X34" s="12"/>
      <c r="Y34" s="67"/>
    </row>
    <row r="35" spans="1:25" s="43" customFormat="1" ht="16.5" thickBot="1" x14ac:dyDescent="0.3">
      <c r="A35" s="671" t="s">
        <v>199</v>
      </c>
      <c r="B35" s="672"/>
      <c r="C35" s="609"/>
      <c r="D35" s="609"/>
      <c r="E35" s="609"/>
      <c r="F35" s="609"/>
      <c r="G35" s="609"/>
      <c r="H35" s="609">
        <v>40783</v>
      </c>
      <c r="I35" s="673">
        <f>SUM(H35-I32+I26)</f>
        <v>17783</v>
      </c>
      <c r="J35" s="675">
        <f t="shared" ref="J35:Y35" si="4">SUM(I35-J32+J26)</f>
        <v>57783</v>
      </c>
      <c r="K35" s="673">
        <f t="shared" si="4"/>
        <v>68033</v>
      </c>
      <c r="L35" s="673">
        <f t="shared" si="4"/>
        <v>30033</v>
      </c>
      <c r="M35" s="673">
        <f t="shared" si="4"/>
        <v>58533</v>
      </c>
      <c r="N35" s="673">
        <f t="shared" si="4"/>
        <v>20533</v>
      </c>
      <c r="O35" s="635">
        <f t="shared" si="4"/>
        <v>61533</v>
      </c>
      <c r="P35" s="608">
        <f t="shared" si="4"/>
        <v>23533</v>
      </c>
      <c r="Q35" s="673">
        <f t="shared" si="4"/>
        <v>56533</v>
      </c>
      <c r="R35" s="673">
        <f t="shared" si="4"/>
        <v>12533</v>
      </c>
      <c r="S35" s="673">
        <f t="shared" si="4"/>
        <v>60533</v>
      </c>
      <c r="T35" s="673">
        <f t="shared" si="4"/>
        <v>16533</v>
      </c>
      <c r="U35" s="673">
        <f t="shared" si="4"/>
        <v>47033</v>
      </c>
      <c r="V35" s="673">
        <f t="shared" si="4"/>
        <v>3033</v>
      </c>
      <c r="W35" s="673">
        <f t="shared" si="4"/>
        <v>68533</v>
      </c>
      <c r="X35" s="673">
        <f t="shared" si="4"/>
        <v>33533</v>
      </c>
      <c r="Y35" s="673">
        <f t="shared" si="4"/>
        <v>79033</v>
      </c>
    </row>
    <row r="36" spans="1:25" ht="16.5" thickTop="1" x14ac:dyDescent="0.25"/>
  </sheetData>
  <mergeCells count="1">
    <mergeCell ref="E17:E18"/>
  </mergeCells>
  <phoneticPr fontId="1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Y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9" sqref="E29"/>
    </sheetView>
  </sheetViews>
  <sheetFormatPr defaultColWidth="9.140625" defaultRowHeight="15.75" x14ac:dyDescent="0.25"/>
  <cols>
    <col min="1" max="1" width="23.85546875" style="70" customWidth="1"/>
    <col min="2" max="2" width="13.42578125" style="70" customWidth="1"/>
    <col min="3" max="3" width="11" style="70" customWidth="1"/>
    <col min="4" max="4" width="13" style="70" customWidth="1"/>
    <col min="5" max="5" width="29.5703125" style="70" customWidth="1"/>
    <col min="6" max="6" width="19.85546875" style="70" customWidth="1"/>
    <col min="7" max="7" width="16" style="70" customWidth="1"/>
    <col min="8" max="12" width="11.7109375" style="70" customWidth="1"/>
    <col min="13" max="25" width="10.28515625" style="70" bestFit="1" customWidth="1"/>
    <col min="26" max="16384" width="9.140625" style="70"/>
  </cols>
  <sheetData>
    <row r="1" spans="1:25" ht="48.75" thickTop="1" thickBot="1" x14ac:dyDescent="0.3">
      <c r="A1" s="115" t="s">
        <v>229</v>
      </c>
      <c r="B1" s="116" t="s">
        <v>0</v>
      </c>
      <c r="C1" s="116" t="s">
        <v>1</v>
      </c>
      <c r="D1" s="117" t="s">
        <v>2</v>
      </c>
      <c r="E1" s="118" t="s">
        <v>3</v>
      </c>
      <c r="F1" s="119" t="s">
        <v>4</v>
      </c>
      <c r="G1" s="141" t="s">
        <v>6</v>
      </c>
      <c r="H1" s="120" t="s">
        <v>8</v>
      </c>
      <c r="I1" s="362" t="s">
        <v>9</v>
      </c>
      <c r="J1" s="120" t="s">
        <v>10</v>
      </c>
      <c r="K1" s="120" t="s">
        <v>11</v>
      </c>
      <c r="L1" s="120" t="s">
        <v>12</v>
      </c>
      <c r="M1" s="131" t="s">
        <v>13</v>
      </c>
      <c r="N1" s="120" t="s">
        <v>14</v>
      </c>
      <c r="O1" s="120" t="s">
        <v>15</v>
      </c>
      <c r="P1" s="120" t="s">
        <v>16</v>
      </c>
      <c r="Q1" s="120" t="s">
        <v>17</v>
      </c>
      <c r="R1" s="120" t="s">
        <v>96</v>
      </c>
      <c r="S1" s="120" t="s">
        <v>18</v>
      </c>
      <c r="T1" s="120" t="s">
        <v>19</v>
      </c>
      <c r="U1" s="120" t="s">
        <v>97</v>
      </c>
      <c r="V1" s="120" t="s">
        <v>20</v>
      </c>
      <c r="W1" s="131" t="s">
        <v>233</v>
      </c>
      <c r="X1" s="120" t="s">
        <v>234</v>
      </c>
      <c r="Y1" s="131" t="s">
        <v>235</v>
      </c>
    </row>
    <row r="2" spans="1:25" ht="16.5" thickTop="1" x14ac:dyDescent="0.25">
      <c r="A2" s="230"/>
      <c r="B2" s="121"/>
      <c r="C2" s="122"/>
      <c r="D2" s="123"/>
      <c r="E2" s="124"/>
      <c r="F2" s="125"/>
      <c r="G2" s="127"/>
      <c r="H2" s="126"/>
      <c r="I2" s="363"/>
      <c r="J2" s="368"/>
      <c r="K2" s="126"/>
      <c r="L2" s="126"/>
      <c r="M2" s="129"/>
      <c r="N2" s="231"/>
      <c r="O2" s="374"/>
      <c r="P2" s="129"/>
      <c r="Q2" s="129"/>
      <c r="R2" s="129"/>
      <c r="S2" s="129"/>
      <c r="T2" s="231"/>
      <c r="U2" s="374"/>
      <c r="V2" s="129"/>
      <c r="W2" s="132"/>
      <c r="X2" s="129"/>
      <c r="Y2" s="376"/>
    </row>
    <row r="3" spans="1:25" x14ac:dyDescent="0.25">
      <c r="A3" s="223" t="s">
        <v>131</v>
      </c>
      <c r="B3" s="72">
        <v>2021</v>
      </c>
      <c r="C3" s="72" t="s">
        <v>48</v>
      </c>
      <c r="D3" s="74">
        <v>6</v>
      </c>
      <c r="E3" s="113" t="s">
        <v>132</v>
      </c>
      <c r="F3" s="114">
        <v>3744</v>
      </c>
      <c r="G3" s="128" t="s">
        <v>146</v>
      </c>
      <c r="H3" s="77"/>
      <c r="I3" s="349"/>
      <c r="J3" s="353"/>
      <c r="K3" s="77"/>
      <c r="L3" s="77" t="s">
        <v>23</v>
      </c>
      <c r="M3" s="130">
        <v>7500</v>
      </c>
      <c r="N3" s="224"/>
      <c r="O3" s="357"/>
      <c r="P3" s="130"/>
      <c r="Q3" s="130"/>
      <c r="R3" s="130" t="s">
        <v>23</v>
      </c>
      <c r="S3" s="130">
        <v>10000</v>
      </c>
      <c r="T3" s="224"/>
      <c r="U3" s="357"/>
      <c r="V3" s="130"/>
      <c r="W3" s="133"/>
      <c r="X3" s="130"/>
      <c r="Y3" s="377">
        <v>10000</v>
      </c>
    </row>
    <row r="4" spans="1:25" x14ac:dyDescent="0.25">
      <c r="A4" s="223"/>
      <c r="B4" s="72"/>
      <c r="C4" s="72"/>
      <c r="D4" s="74"/>
      <c r="E4" s="113"/>
      <c r="F4" s="114"/>
      <c r="G4" s="42"/>
      <c r="H4" s="77"/>
      <c r="I4" s="349"/>
      <c r="J4" s="353"/>
      <c r="K4" s="77"/>
      <c r="L4" s="77"/>
      <c r="M4" s="130"/>
      <c r="N4" s="224"/>
      <c r="O4" s="357"/>
      <c r="P4" s="130"/>
      <c r="Q4" s="130"/>
      <c r="R4" s="130"/>
      <c r="S4" s="130"/>
      <c r="T4" s="224"/>
      <c r="U4" s="357"/>
      <c r="V4" s="130"/>
      <c r="W4" s="133"/>
      <c r="X4" s="130"/>
      <c r="Y4" s="377"/>
    </row>
    <row r="5" spans="1:25" x14ac:dyDescent="0.25">
      <c r="A5" s="223" t="s">
        <v>133</v>
      </c>
      <c r="B5" s="72">
        <v>2013</v>
      </c>
      <c r="C5" s="72" t="s">
        <v>141</v>
      </c>
      <c r="D5" s="74">
        <v>6</v>
      </c>
      <c r="E5" s="113" t="s">
        <v>134</v>
      </c>
      <c r="F5" s="114">
        <v>3449</v>
      </c>
      <c r="G5" s="71" t="s">
        <v>146</v>
      </c>
      <c r="H5" s="80"/>
      <c r="I5" s="350">
        <v>5000</v>
      </c>
      <c r="J5" s="354"/>
      <c r="K5" s="80"/>
      <c r="L5" s="80"/>
      <c r="M5" s="130"/>
      <c r="N5" s="224"/>
      <c r="O5" s="357">
        <v>10000</v>
      </c>
      <c r="P5" s="130"/>
      <c r="Q5" s="130"/>
      <c r="R5" s="130"/>
      <c r="S5" s="130"/>
      <c r="T5" s="224"/>
      <c r="U5" s="357">
        <v>10000</v>
      </c>
      <c r="V5" s="130"/>
      <c r="W5" s="133"/>
      <c r="X5" s="130"/>
      <c r="Y5" s="377"/>
    </row>
    <row r="6" spans="1:25" x14ac:dyDescent="0.25">
      <c r="A6" s="223"/>
      <c r="B6" s="72"/>
      <c r="C6" s="72"/>
      <c r="D6" s="74"/>
      <c r="E6" s="113"/>
      <c r="F6" s="114"/>
      <c r="G6" s="73"/>
      <c r="H6" s="80"/>
      <c r="I6" s="350"/>
      <c r="J6" s="354"/>
      <c r="K6" s="80"/>
      <c r="L6" s="80"/>
      <c r="M6" s="130"/>
      <c r="N6" s="224"/>
      <c r="O6" s="357"/>
      <c r="P6" s="130"/>
      <c r="Q6" s="130"/>
      <c r="R6" s="130"/>
      <c r="S6" s="130"/>
      <c r="T6" s="224"/>
      <c r="U6" s="357"/>
      <c r="V6" s="130"/>
      <c r="W6" s="133"/>
      <c r="X6" s="130"/>
      <c r="Y6" s="377"/>
    </row>
    <row r="7" spans="1:25" x14ac:dyDescent="0.25">
      <c r="A7" s="223" t="s">
        <v>135</v>
      </c>
      <c r="B7" s="72"/>
      <c r="C7" s="72"/>
      <c r="D7" s="74">
        <v>6</v>
      </c>
      <c r="E7" s="113" t="s">
        <v>136</v>
      </c>
      <c r="F7" s="114">
        <v>4302</v>
      </c>
      <c r="G7" s="42" t="s">
        <v>146</v>
      </c>
      <c r="H7" s="77"/>
      <c r="I7" s="349"/>
      <c r="J7" s="353"/>
      <c r="K7" s="77">
        <v>7500</v>
      </c>
      <c r="L7" s="77"/>
      <c r="M7" s="130"/>
      <c r="N7" s="224"/>
      <c r="O7" s="357"/>
      <c r="P7" s="130"/>
      <c r="Q7" s="130">
        <v>10000</v>
      </c>
      <c r="R7" s="130"/>
      <c r="S7" s="130"/>
      <c r="T7" s="224"/>
      <c r="U7" s="357"/>
      <c r="V7" s="130"/>
      <c r="W7" s="133">
        <v>10000</v>
      </c>
      <c r="X7" s="130"/>
      <c r="Y7" s="377"/>
    </row>
    <row r="8" spans="1:25" x14ac:dyDescent="0.25">
      <c r="A8" s="223"/>
      <c r="B8" s="72"/>
      <c r="C8" s="72"/>
      <c r="D8" s="74"/>
      <c r="E8" s="113"/>
      <c r="F8" s="114"/>
      <c r="G8" s="42"/>
      <c r="H8" s="77"/>
      <c r="I8" s="349"/>
      <c r="J8" s="353"/>
      <c r="K8" s="77"/>
      <c r="L8" s="77"/>
      <c r="M8" s="130"/>
      <c r="N8" s="224"/>
      <c r="O8" s="357"/>
      <c r="P8" s="130"/>
      <c r="Q8" s="130"/>
      <c r="R8" s="130"/>
      <c r="S8" s="130"/>
      <c r="T8" s="224"/>
      <c r="U8" s="357"/>
      <c r="V8" s="130"/>
      <c r="W8" s="133"/>
      <c r="X8" s="130"/>
      <c r="Y8" s="377"/>
    </row>
    <row r="9" spans="1:25" x14ac:dyDescent="0.25">
      <c r="A9" s="223" t="s">
        <v>137</v>
      </c>
      <c r="B9" s="72">
        <v>2016</v>
      </c>
      <c r="C9" s="72" t="s">
        <v>65</v>
      </c>
      <c r="D9" s="74">
        <v>6</v>
      </c>
      <c r="E9" s="498" t="s">
        <v>142</v>
      </c>
      <c r="F9" s="114">
        <v>7500</v>
      </c>
      <c r="G9" s="42" t="s">
        <v>146</v>
      </c>
      <c r="H9" s="77">
        <v>10000</v>
      </c>
      <c r="I9" s="349"/>
      <c r="J9" s="353"/>
      <c r="K9" s="77"/>
      <c r="L9" s="77"/>
      <c r="M9" s="130"/>
      <c r="N9" s="224">
        <v>15000</v>
      </c>
      <c r="O9" s="357"/>
      <c r="P9" s="130"/>
      <c r="Q9" s="130"/>
      <c r="R9" s="130"/>
      <c r="S9" s="130"/>
      <c r="T9" s="224">
        <v>20000</v>
      </c>
      <c r="U9" s="357"/>
      <c r="V9" s="130"/>
      <c r="W9" s="133"/>
      <c r="X9" s="130"/>
      <c r="Y9" s="377"/>
    </row>
    <row r="10" spans="1:25" x14ac:dyDescent="0.25">
      <c r="A10" s="223"/>
      <c r="B10" s="72"/>
      <c r="C10" s="72"/>
      <c r="D10" s="74"/>
      <c r="E10" s="499"/>
      <c r="F10" s="114"/>
      <c r="G10" s="42"/>
      <c r="H10" s="77"/>
      <c r="I10" s="349"/>
      <c r="J10" s="353"/>
      <c r="K10" s="77"/>
      <c r="L10" s="77"/>
      <c r="M10" s="130"/>
      <c r="N10" s="224"/>
      <c r="O10" s="357"/>
      <c r="P10" s="130"/>
      <c r="Q10" s="130"/>
      <c r="R10" s="130"/>
      <c r="S10" s="130"/>
      <c r="T10" s="224"/>
      <c r="U10" s="357"/>
      <c r="V10" s="130"/>
      <c r="W10" s="133"/>
      <c r="X10" s="130"/>
      <c r="Y10" s="377"/>
    </row>
    <row r="11" spans="1:25" x14ac:dyDescent="0.25">
      <c r="A11" s="223"/>
      <c r="B11" s="72"/>
      <c r="C11" s="72"/>
      <c r="D11" s="74"/>
      <c r="E11" s="113"/>
      <c r="F11" s="114"/>
      <c r="G11" s="42"/>
      <c r="H11" s="77"/>
      <c r="I11" s="349"/>
      <c r="J11" s="353"/>
      <c r="K11" s="77"/>
      <c r="L11" s="77"/>
      <c r="M11" s="130"/>
      <c r="N11" s="224"/>
      <c r="O11" s="357"/>
      <c r="P11" s="130"/>
      <c r="Q11" s="130"/>
      <c r="R11" s="130"/>
      <c r="S11" s="130"/>
      <c r="T11" s="224"/>
      <c r="U11" s="357"/>
      <c r="V11" s="130"/>
      <c r="W11" s="133"/>
      <c r="X11" s="130"/>
      <c r="Y11" s="377"/>
    </row>
    <row r="12" spans="1:25" s="397" customFormat="1" x14ac:dyDescent="0.25">
      <c r="A12" s="384" t="s">
        <v>138</v>
      </c>
      <c r="B12" s="385"/>
      <c r="C12" s="385"/>
      <c r="D12" s="386">
        <v>4</v>
      </c>
      <c r="E12" s="387" t="s">
        <v>143</v>
      </c>
      <c r="F12" s="388"/>
      <c r="G12" s="289" t="s">
        <v>146</v>
      </c>
      <c r="H12" s="389">
        <v>1500</v>
      </c>
      <c r="I12" s="390">
        <v>3000</v>
      </c>
      <c r="J12" s="391">
        <v>4500</v>
      </c>
      <c r="K12" s="389">
        <v>4500</v>
      </c>
      <c r="L12" s="389">
        <v>2000</v>
      </c>
      <c r="M12" s="392">
        <v>4000</v>
      </c>
      <c r="N12" s="393">
        <v>6000</v>
      </c>
      <c r="O12" s="394">
        <v>6000</v>
      </c>
      <c r="P12" s="392">
        <v>2500</v>
      </c>
      <c r="Q12" s="392">
        <v>5000</v>
      </c>
      <c r="R12" s="392">
        <v>5000</v>
      </c>
      <c r="S12" s="392">
        <v>7500</v>
      </c>
      <c r="T12" s="393">
        <v>3000</v>
      </c>
      <c r="U12" s="394">
        <v>6000</v>
      </c>
      <c r="V12" s="392">
        <v>9000</v>
      </c>
      <c r="W12" s="395">
        <v>6000</v>
      </c>
      <c r="X12" s="392">
        <v>9000</v>
      </c>
      <c r="Y12" s="396">
        <v>6000</v>
      </c>
    </row>
    <row r="13" spans="1:25" x14ac:dyDescent="0.25">
      <c r="A13" s="223"/>
      <c r="B13" s="72"/>
      <c r="C13" s="72"/>
      <c r="D13" s="74"/>
      <c r="E13" s="113"/>
      <c r="F13" s="114"/>
      <c r="G13" s="42"/>
      <c r="H13" s="77"/>
      <c r="I13" s="349"/>
      <c r="J13" s="353"/>
      <c r="K13" s="77"/>
      <c r="L13" s="77"/>
      <c r="M13" s="130"/>
      <c r="N13" s="224"/>
      <c r="O13" s="357"/>
      <c r="P13" s="130"/>
      <c r="Q13" s="130"/>
      <c r="R13" s="130"/>
      <c r="S13" s="130"/>
      <c r="T13" s="224"/>
      <c r="U13" s="357"/>
      <c r="V13" s="130"/>
      <c r="W13" s="133"/>
      <c r="X13" s="130"/>
      <c r="Y13" s="377"/>
    </row>
    <row r="14" spans="1:25" s="397" customFormat="1" x14ac:dyDescent="0.25">
      <c r="A14" s="384" t="s">
        <v>139</v>
      </c>
      <c r="B14" s="385"/>
      <c r="C14" s="385"/>
      <c r="D14" s="386">
        <v>4</v>
      </c>
      <c r="E14" s="387" t="s">
        <v>144</v>
      </c>
      <c r="F14" s="388"/>
      <c r="G14" s="289" t="s">
        <v>146</v>
      </c>
      <c r="H14" s="389"/>
      <c r="I14" s="390">
        <v>1500</v>
      </c>
      <c r="J14" s="391"/>
      <c r="K14" s="389">
        <v>4500</v>
      </c>
      <c r="L14" s="389"/>
      <c r="M14" s="392">
        <v>1700</v>
      </c>
      <c r="N14" s="393"/>
      <c r="O14" s="394">
        <v>5100</v>
      </c>
      <c r="P14" s="392"/>
      <c r="Q14" s="392">
        <v>1900</v>
      </c>
      <c r="R14" s="392"/>
      <c r="S14" s="392">
        <v>5700</v>
      </c>
      <c r="T14" s="393"/>
      <c r="U14" s="394">
        <v>2100</v>
      </c>
      <c r="V14" s="392"/>
      <c r="W14" s="395">
        <v>2100</v>
      </c>
      <c r="X14" s="392"/>
      <c r="Y14" s="396">
        <v>2100</v>
      </c>
    </row>
    <row r="15" spans="1:25" x14ac:dyDescent="0.25">
      <c r="A15" s="223"/>
      <c r="B15" s="72"/>
      <c r="C15" s="72"/>
      <c r="D15" s="74"/>
      <c r="E15" s="78"/>
      <c r="F15" s="75"/>
      <c r="G15" s="42"/>
      <c r="H15" s="77"/>
      <c r="I15" s="349"/>
      <c r="J15" s="353"/>
      <c r="K15" s="77"/>
      <c r="L15" s="77"/>
      <c r="M15" s="130"/>
      <c r="N15" s="224"/>
      <c r="O15" s="357"/>
      <c r="P15" s="130"/>
      <c r="Q15" s="130"/>
      <c r="R15" s="130"/>
      <c r="S15" s="130"/>
      <c r="T15" s="224"/>
      <c r="U15" s="357"/>
      <c r="V15" s="130"/>
      <c r="W15" s="133"/>
      <c r="X15" s="130"/>
      <c r="Y15" s="377"/>
    </row>
    <row r="16" spans="1:25" ht="16.5" thickBot="1" x14ac:dyDescent="0.3">
      <c r="A16" s="232" t="s">
        <v>145</v>
      </c>
      <c r="B16" s="170"/>
      <c r="C16" s="170"/>
      <c r="D16" s="171">
        <v>15</v>
      </c>
      <c r="E16" s="169"/>
      <c r="F16" s="172"/>
      <c r="G16" s="173" t="s">
        <v>146</v>
      </c>
      <c r="H16" s="359">
        <v>10000</v>
      </c>
      <c r="I16" s="364"/>
      <c r="J16" s="369"/>
      <c r="K16" s="359"/>
      <c r="L16" s="359"/>
      <c r="M16" s="360"/>
      <c r="N16" s="370"/>
      <c r="O16" s="375"/>
      <c r="P16" s="360"/>
      <c r="Q16" s="360"/>
      <c r="R16" s="360"/>
      <c r="S16" s="360"/>
      <c r="T16" s="370"/>
      <c r="U16" s="375"/>
      <c r="V16" s="360"/>
      <c r="W16" s="367"/>
      <c r="X16" s="360"/>
      <c r="Y16" s="378"/>
    </row>
    <row r="17" spans="1:25" ht="16.5" thickTop="1" x14ac:dyDescent="0.25">
      <c r="A17" s="233"/>
      <c r="B17" s="107"/>
      <c r="C17" s="107"/>
      <c r="D17" s="108"/>
      <c r="E17" s="109"/>
      <c r="F17" s="110"/>
      <c r="G17" s="168"/>
      <c r="H17" s="361"/>
      <c r="I17" s="365"/>
      <c r="J17" s="371"/>
      <c r="K17" s="361"/>
      <c r="L17" s="361"/>
      <c r="M17" s="129"/>
      <c r="N17" s="231"/>
      <c r="O17" s="374"/>
      <c r="P17" s="129"/>
      <c r="Q17" s="129"/>
      <c r="R17" s="129"/>
      <c r="S17" s="129"/>
      <c r="T17" s="231"/>
      <c r="U17" s="374"/>
      <c r="V17" s="129"/>
      <c r="W17" s="132"/>
      <c r="X17" s="129"/>
      <c r="Y17" s="376"/>
    </row>
    <row r="18" spans="1:25" s="40" customFormat="1" x14ac:dyDescent="0.25">
      <c r="A18" s="215" t="s">
        <v>50</v>
      </c>
      <c r="B18" s="156"/>
      <c r="C18" s="157"/>
      <c r="D18" s="157"/>
      <c r="E18" s="157"/>
      <c r="F18" s="157"/>
      <c r="G18" s="157"/>
      <c r="H18" s="16">
        <v>-20000</v>
      </c>
      <c r="I18" s="45"/>
      <c r="J18" s="304"/>
      <c r="K18" s="16"/>
      <c r="L18" s="12"/>
      <c r="M18" s="12"/>
      <c r="N18" s="65"/>
      <c r="O18" s="64"/>
      <c r="P18" s="12"/>
      <c r="Q18" s="12"/>
      <c r="R18" s="12"/>
      <c r="S18" s="12"/>
      <c r="T18" s="67"/>
      <c r="U18" s="64"/>
      <c r="V18" s="12"/>
      <c r="W18" s="69"/>
      <c r="X18" s="12"/>
      <c r="Y18" s="379"/>
    </row>
    <row r="19" spans="1:25" s="40" customFormat="1" ht="16.5" thickBot="1" x14ac:dyDescent="0.3">
      <c r="A19" s="234"/>
      <c r="B19" s="175"/>
      <c r="C19" s="176"/>
      <c r="D19" s="176"/>
      <c r="E19" s="176"/>
      <c r="F19" s="176"/>
      <c r="G19" s="176"/>
      <c r="H19" s="358"/>
      <c r="I19" s="346"/>
      <c r="J19" s="372"/>
      <c r="K19" s="358"/>
      <c r="L19" s="308"/>
      <c r="M19" s="308"/>
      <c r="N19" s="217"/>
      <c r="O19" s="307"/>
      <c r="P19" s="308"/>
      <c r="Q19" s="308"/>
      <c r="R19" s="308"/>
      <c r="S19" s="308"/>
      <c r="T19" s="309"/>
      <c r="U19" s="307"/>
      <c r="V19" s="308"/>
      <c r="W19" s="316"/>
      <c r="X19" s="308"/>
      <c r="Y19" s="380"/>
    </row>
    <row r="20" spans="1:25" s="43" customFormat="1" ht="16.5" thickTop="1" x14ac:dyDescent="0.25">
      <c r="A20" s="235" t="s">
        <v>103</v>
      </c>
      <c r="B20" s="174"/>
      <c r="C20" s="144"/>
      <c r="D20" s="144"/>
      <c r="E20" s="144"/>
      <c r="F20" s="144"/>
      <c r="G20" s="144"/>
      <c r="H20" s="144">
        <f t="shared" ref="H20:V20" si="0">SUM(H2:H19)</f>
        <v>1500</v>
      </c>
      <c r="I20" s="302">
        <f t="shared" si="0"/>
        <v>9500</v>
      </c>
      <c r="J20" s="306">
        <f t="shared" si="0"/>
        <v>4500</v>
      </c>
      <c r="K20" s="144">
        <f t="shared" si="0"/>
        <v>16500</v>
      </c>
      <c r="L20" s="146">
        <f t="shared" si="0"/>
        <v>2000</v>
      </c>
      <c r="M20" s="167">
        <f t="shared" si="0"/>
        <v>13200</v>
      </c>
      <c r="N20" s="146">
        <f t="shared" si="0"/>
        <v>21000</v>
      </c>
      <c r="O20" s="306">
        <f t="shared" si="0"/>
        <v>21100</v>
      </c>
      <c r="P20" s="144">
        <f t="shared" si="0"/>
        <v>2500</v>
      </c>
      <c r="Q20" s="144">
        <f t="shared" si="0"/>
        <v>16900</v>
      </c>
      <c r="R20" s="144">
        <f t="shared" si="0"/>
        <v>5000</v>
      </c>
      <c r="S20" s="144">
        <f t="shared" si="0"/>
        <v>23200</v>
      </c>
      <c r="T20" s="146">
        <f t="shared" si="0"/>
        <v>23000</v>
      </c>
      <c r="U20" s="306">
        <f t="shared" si="0"/>
        <v>18100</v>
      </c>
      <c r="V20" s="146">
        <f t="shared" si="0"/>
        <v>9000</v>
      </c>
      <c r="W20" s="167">
        <f t="shared" ref="W20:Y20" si="1">SUM(W2:W19)</f>
        <v>18100</v>
      </c>
      <c r="X20" s="146">
        <f t="shared" si="1"/>
        <v>9000</v>
      </c>
      <c r="Y20" s="381">
        <f t="shared" si="1"/>
        <v>18100</v>
      </c>
    </row>
    <row r="21" spans="1:25" s="40" customFormat="1" x14ac:dyDescent="0.25">
      <c r="A21" s="214" t="s">
        <v>54</v>
      </c>
      <c r="B21" s="38"/>
      <c r="C21" s="39"/>
      <c r="D21" s="39"/>
      <c r="E21" s="39"/>
      <c r="F21" s="39"/>
      <c r="G21" s="39"/>
      <c r="H21" s="16">
        <v>-1500</v>
      </c>
      <c r="I21" s="45">
        <v>-9000</v>
      </c>
      <c r="J21" s="304">
        <v>-4500</v>
      </c>
      <c r="K21" s="16">
        <v>-13500</v>
      </c>
      <c r="L21" s="65">
        <v>-2000</v>
      </c>
      <c r="M21" s="54">
        <v>-10300</v>
      </c>
      <c r="N21" s="65">
        <v>-6000</v>
      </c>
      <c r="O21" s="304">
        <v>-26700</v>
      </c>
      <c r="P21" s="16">
        <v>-2500</v>
      </c>
      <c r="Q21" s="16">
        <v>-11500</v>
      </c>
      <c r="R21" s="16">
        <v>-5000</v>
      </c>
      <c r="S21" s="16">
        <v>-17900</v>
      </c>
      <c r="T21" s="65">
        <v>-3000</v>
      </c>
      <c r="U21" s="304">
        <v>-12800</v>
      </c>
      <c r="V21" s="65">
        <v>-21000</v>
      </c>
      <c r="W21" s="54">
        <v>-12800</v>
      </c>
      <c r="X21" s="65">
        <v>-21000</v>
      </c>
      <c r="Y21" s="382">
        <v>-12800</v>
      </c>
    </row>
    <row r="22" spans="1:25" s="40" customFormat="1" x14ac:dyDescent="0.25">
      <c r="A22" s="214" t="s">
        <v>52</v>
      </c>
      <c r="B22" s="38"/>
      <c r="C22" s="39"/>
      <c r="D22" s="39"/>
      <c r="E22" s="39"/>
      <c r="F22" s="39"/>
      <c r="G22" s="39"/>
      <c r="H22" s="16">
        <f t="shared" ref="H22:V22" si="2">SUM(H20:H21)</f>
        <v>0</v>
      </c>
      <c r="I22" s="45">
        <f t="shared" si="2"/>
        <v>500</v>
      </c>
      <c r="J22" s="304">
        <f t="shared" si="2"/>
        <v>0</v>
      </c>
      <c r="K22" s="16">
        <f t="shared" si="2"/>
        <v>3000</v>
      </c>
      <c r="L22" s="65">
        <f t="shared" si="2"/>
        <v>0</v>
      </c>
      <c r="M22" s="54">
        <f t="shared" si="2"/>
        <v>2900</v>
      </c>
      <c r="N22" s="65">
        <f t="shared" si="2"/>
        <v>15000</v>
      </c>
      <c r="O22" s="304">
        <f t="shared" si="2"/>
        <v>-5600</v>
      </c>
      <c r="P22" s="16">
        <f t="shared" si="2"/>
        <v>0</v>
      </c>
      <c r="Q22" s="16">
        <f t="shared" si="2"/>
        <v>5400</v>
      </c>
      <c r="R22" s="16">
        <f t="shared" si="2"/>
        <v>0</v>
      </c>
      <c r="S22" s="16">
        <f t="shared" si="2"/>
        <v>5300</v>
      </c>
      <c r="T22" s="65">
        <f t="shared" si="2"/>
        <v>20000</v>
      </c>
      <c r="U22" s="304">
        <f t="shared" si="2"/>
        <v>5300</v>
      </c>
      <c r="V22" s="65">
        <f t="shared" si="2"/>
        <v>-12000</v>
      </c>
      <c r="W22" s="54">
        <f t="shared" ref="W22:Y22" si="3">SUM(W20:W21)</f>
        <v>5300</v>
      </c>
      <c r="X22" s="65">
        <f t="shared" si="3"/>
        <v>-12000</v>
      </c>
      <c r="Y22" s="382">
        <f t="shared" si="3"/>
        <v>5300</v>
      </c>
    </row>
    <row r="23" spans="1:25" s="43" customFormat="1" ht="16.5" thickBot="1" x14ac:dyDescent="0.3">
      <c r="A23" s="236" t="s">
        <v>51</v>
      </c>
      <c r="B23" s="237"/>
      <c r="C23" s="238"/>
      <c r="D23" s="238"/>
      <c r="E23" s="238"/>
      <c r="F23" s="229"/>
      <c r="G23" s="229"/>
      <c r="H23" s="229">
        <f>H21</f>
        <v>-1500</v>
      </c>
      <c r="I23" s="366">
        <f t="shared" ref="I23:V23" si="4">I21</f>
        <v>-9000</v>
      </c>
      <c r="J23" s="373">
        <f t="shared" si="4"/>
        <v>-4500</v>
      </c>
      <c r="K23" s="229">
        <f t="shared" si="4"/>
        <v>-13500</v>
      </c>
      <c r="L23" s="239">
        <f t="shared" si="4"/>
        <v>-2000</v>
      </c>
      <c r="M23" s="240">
        <f t="shared" si="4"/>
        <v>-10300</v>
      </c>
      <c r="N23" s="239">
        <f t="shared" si="4"/>
        <v>-6000</v>
      </c>
      <c r="O23" s="373">
        <f t="shared" si="4"/>
        <v>-26700</v>
      </c>
      <c r="P23" s="229">
        <f t="shared" si="4"/>
        <v>-2500</v>
      </c>
      <c r="Q23" s="229">
        <f t="shared" si="4"/>
        <v>-11500</v>
      </c>
      <c r="R23" s="229">
        <f t="shared" si="4"/>
        <v>-5000</v>
      </c>
      <c r="S23" s="229">
        <f t="shared" si="4"/>
        <v>-17900</v>
      </c>
      <c r="T23" s="239">
        <f t="shared" si="4"/>
        <v>-3000</v>
      </c>
      <c r="U23" s="373">
        <f t="shared" si="4"/>
        <v>-12800</v>
      </c>
      <c r="V23" s="239">
        <f t="shared" si="4"/>
        <v>-21000</v>
      </c>
      <c r="W23" s="240">
        <f t="shared" ref="W23:Y23" si="5">W21</f>
        <v>-12800</v>
      </c>
      <c r="X23" s="239">
        <f t="shared" si="5"/>
        <v>-21000</v>
      </c>
      <c r="Y23" s="383">
        <f t="shared" si="5"/>
        <v>-12800</v>
      </c>
    </row>
    <row r="24" spans="1:25" s="136" customFormat="1" ht="16.5" thickTop="1" x14ac:dyDescent="0.25">
      <c r="A24" s="134"/>
      <c r="B24" s="135"/>
      <c r="H24" s="137"/>
      <c r="I24" s="137"/>
      <c r="J24" s="137"/>
      <c r="K24" s="137"/>
      <c r="L24" s="138"/>
      <c r="M24" s="138"/>
      <c r="N24" s="137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</row>
  </sheetData>
  <mergeCells count="1">
    <mergeCell ref="E9:E10"/>
  </mergeCells>
  <pageMargins left="0.7" right="0.7" top="0.75" bottom="0.75" header="0.3" footer="0.3"/>
  <pageSetup scale="4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2BF7E-0794-4B54-8F7C-15C1A9AFCEEA}">
  <sheetPr>
    <pageSetUpPr fitToPage="1"/>
  </sheetPr>
  <dimension ref="A1:S43"/>
  <sheetViews>
    <sheetView topLeftCell="A10" workbookViewId="0">
      <selection activeCell="G27" sqref="G27"/>
    </sheetView>
  </sheetViews>
  <sheetFormatPr defaultRowHeight="15" x14ac:dyDescent="0.2"/>
  <cols>
    <col min="1" max="1" width="3.5703125" style="41" customWidth="1"/>
    <col min="2" max="2" width="41.5703125" style="41" customWidth="1"/>
    <col min="3" max="19" width="12.140625" style="41" bestFit="1" customWidth="1"/>
    <col min="20" max="16384" width="9.140625" style="41"/>
  </cols>
  <sheetData>
    <row r="1" spans="1:19" ht="16.5" thickBot="1" x14ac:dyDescent="0.3">
      <c r="A1" s="502" t="s">
        <v>230</v>
      </c>
      <c r="B1" s="503"/>
      <c r="C1" s="503"/>
      <c r="D1" s="503"/>
      <c r="E1" s="503"/>
      <c r="F1" s="503"/>
      <c r="G1" s="503"/>
    </row>
    <row r="2" spans="1:19" s="245" customFormat="1" ht="17.25" thickTop="1" thickBot="1" x14ac:dyDescent="0.3">
      <c r="A2" s="241" t="s">
        <v>204</v>
      </c>
      <c r="B2" s="242"/>
      <c r="C2" s="243" t="s">
        <v>8</v>
      </c>
      <c r="D2" s="403" t="s">
        <v>9</v>
      </c>
      <c r="E2" s="243" t="s">
        <v>10</v>
      </c>
      <c r="F2" s="243" t="s">
        <v>11</v>
      </c>
      <c r="G2" s="243" t="s">
        <v>12</v>
      </c>
      <c r="H2" s="272" t="s">
        <v>13</v>
      </c>
      <c r="I2" s="243" t="s">
        <v>14</v>
      </c>
      <c r="J2" s="243" t="s">
        <v>15</v>
      </c>
      <c r="K2" s="243" t="s">
        <v>16</v>
      </c>
      <c r="L2" s="243" t="s">
        <v>17</v>
      </c>
      <c r="M2" s="243" t="s">
        <v>96</v>
      </c>
      <c r="N2" s="243" t="s">
        <v>18</v>
      </c>
      <c r="O2" s="272" t="s">
        <v>19</v>
      </c>
      <c r="P2" s="243" t="s">
        <v>97</v>
      </c>
      <c r="Q2" s="244" t="s">
        <v>20</v>
      </c>
      <c r="R2" s="243" t="s">
        <v>233</v>
      </c>
      <c r="S2" s="244" t="s">
        <v>234</v>
      </c>
    </row>
    <row r="3" spans="1:19" ht="16.5" thickTop="1" x14ac:dyDescent="0.25">
      <c r="A3" s="266"/>
      <c r="B3" s="275" t="s">
        <v>23</v>
      </c>
      <c r="C3" s="246"/>
      <c r="D3" s="404"/>
      <c r="E3" s="408"/>
      <c r="F3" s="246"/>
      <c r="G3" s="246"/>
      <c r="H3" s="273"/>
      <c r="I3" s="247"/>
      <c r="J3" s="408"/>
      <c r="K3" s="246"/>
      <c r="L3" s="246"/>
      <c r="M3" s="246"/>
      <c r="N3" s="247"/>
      <c r="O3" s="273"/>
      <c r="P3" s="246"/>
      <c r="Q3" s="247"/>
      <c r="R3" s="246"/>
      <c r="S3" s="247"/>
    </row>
    <row r="4" spans="1:19" ht="15.75" x14ac:dyDescent="0.25">
      <c r="A4" s="266" t="s">
        <v>171</v>
      </c>
      <c r="B4" s="276"/>
      <c r="C4" s="248"/>
      <c r="D4" s="405"/>
      <c r="E4" s="409"/>
      <c r="F4" s="248"/>
      <c r="G4" s="248"/>
      <c r="H4" s="262"/>
      <c r="I4" s="249"/>
      <c r="J4" s="409"/>
      <c r="K4" s="248"/>
      <c r="L4" s="248"/>
      <c r="M4" s="248"/>
      <c r="N4" s="249"/>
      <c r="O4" s="262"/>
      <c r="P4" s="248"/>
      <c r="Q4" s="249"/>
      <c r="R4" s="248"/>
      <c r="S4" s="249"/>
    </row>
    <row r="5" spans="1:19" x14ac:dyDescent="0.2">
      <c r="A5" s="250"/>
      <c r="B5" s="276" t="s">
        <v>205</v>
      </c>
      <c r="C5" s="248">
        <v>-176246</v>
      </c>
      <c r="D5" s="405">
        <v>-192945</v>
      </c>
      <c r="E5" s="409">
        <v>-189433</v>
      </c>
      <c r="F5" s="248">
        <v>-190000</v>
      </c>
      <c r="G5" s="248">
        <v>-190000</v>
      </c>
      <c r="H5" s="262">
        <v>-190000</v>
      </c>
      <c r="I5" s="249">
        <v>-190000</v>
      </c>
      <c r="J5" s="409">
        <v>-190000</v>
      </c>
      <c r="K5" s="248">
        <v>-190000</v>
      </c>
      <c r="L5" s="248">
        <v>-190000</v>
      </c>
      <c r="M5" s="248">
        <v>-190000</v>
      </c>
      <c r="N5" s="249">
        <v>-190000</v>
      </c>
      <c r="O5" s="262">
        <v>-190000</v>
      </c>
      <c r="P5" s="248">
        <v>-190000</v>
      </c>
      <c r="Q5" s="249">
        <v>-190000</v>
      </c>
      <c r="R5" s="248"/>
      <c r="S5" s="249"/>
    </row>
    <row r="6" spans="1:19" x14ac:dyDescent="0.2">
      <c r="A6" s="250"/>
      <c r="B6" s="276"/>
      <c r="C6" s="248"/>
      <c r="D6" s="405"/>
      <c r="E6" s="409"/>
      <c r="F6" s="248"/>
      <c r="G6" s="248"/>
      <c r="H6" s="262"/>
      <c r="I6" s="249"/>
      <c r="J6" s="409"/>
      <c r="K6" s="248"/>
      <c r="L6" s="248"/>
      <c r="M6" s="248"/>
      <c r="N6" s="249"/>
      <c r="O6" s="262"/>
      <c r="P6" s="248"/>
      <c r="Q6" s="249"/>
      <c r="R6" s="248"/>
      <c r="S6" s="249"/>
    </row>
    <row r="7" spans="1:19" x14ac:dyDescent="0.2">
      <c r="A7" s="250"/>
      <c r="B7" s="276" t="s">
        <v>206</v>
      </c>
      <c r="C7" s="248">
        <v>-158675</v>
      </c>
      <c r="D7" s="405">
        <v>-202198</v>
      </c>
      <c r="E7" s="409">
        <v>-225763</v>
      </c>
      <c r="F7" s="248">
        <v>-224542</v>
      </c>
      <c r="G7" s="248">
        <v>-225000</v>
      </c>
      <c r="H7" s="262">
        <v>-225000</v>
      </c>
      <c r="I7" s="249">
        <v>-300000</v>
      </c>
      <c r="J7" s="409">
        <v>-225000</v>
      </c>
      <c r="K7" s="248">
        <v>-225000</v>
      </c>
      <c r="L7" s="248">
        <v>-225000</v>
      </c>
      <c r="M7" s="248">
        <v>-225000</v>
      </c>
      <c r="N7" s="249">
        <v>-225000</v>
      </c>
      <c r="O7" s="262">
        <v>-225000</v>
      </c>
      <c r="P7" s="248">
        <v>-225000</v>
      </c>
      <c r="Q7" s="249">
        <v>-225000</v>
      </c>
      <c r="R7" s="248"/>
      <c r="S7" s="249"/>
    </row>
    <row r="8" spans="1:19" x14ac:dyDescent="0.2">
      <c r="A8" s="250"/>
      <c r="B8" s="276"/>
      <c r="C8" s="248"/>
      <c r="D8" s="405"/>
      <c r="E8" s="409"/>
      <c r="F8" s="248"/>
      <c r="G8" s="248"/>
      <c r="H8" s="262"/>
      <c r="I8" s="249"/>
      <c r="J8" s="409"/>
      <c r="K8" s="248"/>
      <c r="L8" s="248"/>
      <c r="M8" s="248"/>
      <c r="N8" s="249"/>
      <c r="O8" s="262"/>
      <c r="P8" s="248"/>
      <c r="Q8" s="249"/>
      <c r="R8" s="248"/>
      <c r="S8" s="249"/>
    </row>
    <row r="9" spans="1:19" x14ac:dyDescent="0.2">
      <c r="A9" s="250"/>
      <c r="B9" s="276" t="s">
        <v>207</v>
      </c>
      <c r="C9" s="248">
        <v>-76000</v>
      </c>
      <c r="D9" s="405">
        <v>-74750</v>
      </c>
      <c r="E9" s="409">
        <v>-88000</v>
      </c>
      <c r="F9" s="248">
        <v>-104750</v>
      </c>
      <c r="G9" s="248">
        <v>-114500</v>
      </c>
      <c r="H9" s="262">
        <v>-97500</v>
      </c>
      <c r="I9" s="249">
        <v>-120000</v>
      </c>
      <c r="J9" s="409">
        <v>-109500</v>
      </c>
      <c r="K9" s="248">
        <v>-120000</v>
      </c>
      <c r="L9" s="248">
        <v>-100500</v>
      </c>
      <c r="M9" s="248">
        <v>-126000</v>
      </c>
      <c r="N9" s="249">
        <v>-114500</v>
      </c>
      <c r="O9" s="262">
        <v>-126000</v>
      </c>
      <c r="P9" s="248">
        <v>-104500</v>
      </c>
      <c r="Q9" s="249">
        <v>-134000</v>
      </c>
      <c r="R9" s="248"/>
      <c r="S9" s="249"/>
    </row>
    <row r="10" spans="1:19" x14ac:dyDescent="0.2">
      <c r="A10" s="250"/>
      <c r="B10" s="276"/>
      <c r="C10" s="248"/>
      <c r="D10" s="405"/>
      <c r="E10" s="409"/>
      <c r="F10" s="248"/>
      <c r="G10" s="248"/>
      <c r="H10" s="262"/>
      <c r="I10" s="249"/>
      <c r="J10" s="409"/>
      <c r="K10" s="248"/>
      <c r="L10" s="248"/>
      <c r="M10" s="248"/>
      <c r="N10" s="249"/>
      <c r="O10" s="262"/>
      <c r="P10" s="248"/>
      <c r="Q10" s="249"/>
      <c r="R10" s="248"/>
      <c r="S10" s="249"/>
    </row>
    <row r="11" spans="1:19" x14ac:dyDescent="0.2">
      <c r="A11" s="250"/>
      <c r="B11" s="276" t="s">
        <v>208</v>
      </c>
      <c r="C11" s="251">
        <v>-1500</v>
      </c>
      <c r="D11" s="288">
        <v>-9000</v>
      </c>
      <c r="E11" s="410">
        <v>-4500</v>
      </c>
      <c r="F11" s="251">
        <v>-13500</v>
      </c>
      <c r="G11" s="251">
        <v>-2000</v>
      </c>
      <c r="H11" s="263">
        <v>-10300</v>
      </c>
      <c r="I11" s="252">
        <v>-6000</v>
      </c>
      <c r="J11" s="410">
        <v>-26700</v>
      </c>
      <c r="K11" s="251">
        <v>-2500</v>
      </c>
      <c r="L11" s="251">
        <v>-11500</v>
      </c>
      <c r="M11" s="251">
        <v>-5000</v>
      </c>
      <c r="N11" s="252">
        <v>-17900</v>
      </c>
      <c r="O11" s="263">
        <v>-3000</v>
      </c>
      <c r="P11" s="251">
        <v>-12800</v>
      </c>
      <c r="Q11" s="252">
        <v>-21000</v>
      </c>
      <c r="R11" s="251"/>
      <c r="S11" s="252"/>
    </row>
    <row r="12" spans="1:19" x14ac:dyDescent="0.2">
      <c r="A12" s="250"/>
      <c r="B12" s="276"/>
      <c r="C12" s="251"/>
      <c r="D12" s="288"/>
      <c r="E12" s="410"/>
      <c r="F12" s="251"/>
      <c r="G12" s="251"/>
      <c r="H12" s="263"/>
      <c r="I12" s="252"/>
      <c r="J12" s="410"/>
      <c r="K12" s="251"/>
      <c r="L12" s="251"/>
      <c r="M12" s="251"/>
      <c r="N12" s="252"/>
      <c r="O12" s="263"/>
      <c r="P12" s="251"/>
      <c r="Q12" s="252"/>
      <c r="R12" s="251"/>
      <c r="S12" s="252"/>
    </row>
    <row r="13" spans="1:19" ht="15.75" x14ac:dyDescent="0.25">
      <c r="A13" s="500" t="s">
        <v>172</v>
      </c>
      <c r="B13" s="501"/>
      <c r="C13" s="251"/>
      <c r="D13" s="288"/>
      <c r="E13" s="410"/>
      <c r="F13" s="251"/>
      <c r="G13" s="251"/>
      <c r="H13" s="263"/>
      <c r="I13" s="252"/>
      <c r="J13" s="410"/>
      <c r="K13" s="251"/>
      <c r="L13" s="251"/>
      <c r="M13" s="251"/>
      <c r="N13" s="252"/>
      <c r="O13" s="263"/>
      <c r="P13" s="251"/>
      <c r="Q13" s="252"/>
      <c r="R13" s="251"/>
      <c r="S13" s="252"/>
    </row>
    <row r="14" spans="1:19" x14ac:dyDescent="0.2">
      <c r="A14" s="250"/>
      <c r="B14" s="276" t="s">
        <v>205</v>
      </c>
      <c r="C14" s="251">
        <v>-693632</v>
      </c>
      <c r="D14" s="288">
        <v>-705073.91</v>
      </c>
      <c r="E14" s="410">
        <v>-703284.27</v>
      </c>
      <c r="F14" s="251">
        <v>-857558.99</v>
      </c>
      <c r="G14" s="251">
        <v>-960749.27</v>
      </c>
      <c r="H14" s="263">
        <v>-696896.25</v>
      </c>
      <c r="I14" s="252">
        <v>-694842.55</v>
      </c>
      <c r="J14" s="410">
        <v>-695090.26</v>
      </c>
      <c r="K14" s="251">
        <v>-698137.27</v>
      </c>
      <c r="L14" s="251">
        <v>-705272.26</v>
      </c>
      <c r="M14" s="251">
        <v>-685000</v>
      </c>
      <c r="N14" s="252">
        <v>-680000</v>
      </c>
      <c r="O14" s="263">
        <v>-685000</v>
      </c>
      <c r="P14" s="251">
        <v>-690000</v>
      </c>
      <c r="Q14" s="252">
        <v>-690000</v>
      </c>
      <c r="R14" s="251"/>
      <c r="S14" s="252"/>
    </row>
    <row r="15" spans="1:19" x14ac:dyDescent="0.2">
      <c r="A15" s="250"/>
      <c r="B15" s="276"/>
      <c r="C15" s="251"/>
      <c r="D15" s="288"/>
      <c r="E15" s="410"/>
      <c r="F15" s="251"/>
      <c r="G15" s="251"/>
      <c r="H15" s="263"/>
      <c r="I15" s="252"/>
      <c r="J15" s="410"/>
      <c r="K15" s="251"/>
      <c r="L15" s="251"/>
      <c r="M15" s="251"/>
      <c r="N15" s="252"/>
      <c r="O15" s="263"/>
      <c r="P15" s="251"/>
      <c r="Q15" s="252"/>
      <c r="R15" s="251"/>
      <c r="S15" s="252"/>
    </row>
    <row r="16" spans="1:19" x14ac:dyDescent="0.2">
      <c r="A16" s="250"/>
      <c r="B16" s="276" t="s">
        <v>206</v>
      </c>
      <c r="C16" s="251">
        <v>0</v>
      </c>
      <c r="D16" s="288">
        <v>0</v>
      </c>
      <c r="E16" s="410">
        <v>0</v>
      </c>
      <c r="F16" s="251">
        <v>0</v>
      </c>
      <c r="G16" s="251">
        <v>-45000</v>
      </c>
      <c r="H16" s="263">
        <v>-400000</v>
      </c>
      <c r="I16" s="252">
        <v>0</v>
      </c>
      <c r="J16" s="410">
        <v>0</v>
      </c>
      <c r="K16" s="251">
        <v>0</v>
      </c>
      <c r="L16" s="251">
        <v>0</v>
      </c>
      <c r="M16" s="251">
        <v>0</v>
      </c>
      <c r="N16" s="252">
        <v>0</v>
      </c>
      <c r="O16" s="263">
        <v>0</v>
      </c>
      <c r="P16" s="251">
        <v>0</v>
      </c>
      <c r="Q16" s="252">
        <v>0</v>
      </c>
      <c r="R16" s="251"/>
      <c r="S16" s="252"/>
    </row>
    <row r="17" spans="1:19" x14ac:dyDescent="0.2">
      <c r="A17" s="250"/>
      <c r="B17" s="276"/>
      <c r="C17" s="251"/>
      <c r="D17" s="288"/>
      <c r="E17" s="410"/>
      <c r="F17" s="251"/>
      <c r="G17" s="251"/>
      <c r="H17" s="263"/>
      <c r="I17" s="252"/>
      <c r="J17" s="410"/>
      <c r="K17" s="251"/>
      <c r="L17" s="251"/>
      <c r="M17" s="251"/>
      <c r="N17" s="252"/>
      <c r="O17" s="263"/>
      <c r="P17" s="251"/>
      <c r="Q17" s="252"/>
      <c r="R17" s="251"/>
      <c r="S17" s="252"/>
    </row>
    <row r="18" spans="1:19" x14ac:dyDescent="0.2">
      <c r="A18" s="250"/>
      <c r="B18" s="276" t="s">
        <v>209</v>
      </c>
      <c r="C18" s="251">
        <v>0</v>
      </c>
      <c r="D18" s="288">
        <v>-50000</v>
      </c>
      <c r="E18" s="410">
        <v>-50000</v>
      </c>
      <c r="F18" s="251">
        <v>-50000</v>
      </c>
      <c r="G18" s="251">
        <v>-50000</v>
      </c>
      <c r="H18" s="263">
        <v>-50000</v>
      </c>
      <c r="I18" s="252">
        <v>-50000</v>
      </c>
      <c r="J18" s="410">
        <v>-50000</v>
      </c>
      <c r="K18" s="251">
        <v>-50000</v>
      </c>
      <c r="L18" s="251">
        <v>-50000</v>
      </c>
      <c r="M18" s="251">
        <v>-50000</v>
      </c>
      <c r="N18" s="252">
        <v>-50000</v>
      </c>
      <c r="O18" s="263">
        <v>-50000</v>
      </c>
      <c r="P18" s="251">
        <v>-50000</v>
      </c>
      <c r="Q18" s="252">
        <v>-50000</v>
      </c>
      <c r="R18" s="251"/>
      <c r="S18" s="252"/>
    </row>
    <row r="19" spans="1:19" x14ac:dyDescent="0.2">
      <c r="A19" s="250"/>
      <c r="B19" s="276"/>
      <c r="C19" s="251"/>
      <c r="D19" s="288"/>
      <c r="E19" s="410"/>
      <c r="F19" s="251"/>
      <c r="G19" s="251"/>
      <c r="H19" s="263"/>
      <c r="I19" s="252"/>
      <c r="J19" s="410"/>
      <c r="K19" s="251"/>
      <c r="L19" s="251"/>
      <c r="M19" s="251"/>
      <c r="N19" s="252"/>
      <c r="O19" s="263"/>
      <c r="P19" s="251"/>
      <c r="Q19" s="252"/>
      <c r="R19" s="251"/>
      <c r="S19" s="252"/>
    </row>
    <row r="20" spans="1:19" x14ac:dyDescent="0.2">
      <c r="A20" s="250"/>
      <c r="B20" s="276" t="s">
        <v>210</v>
      </c>
      <c r="C20" s="251">
        <v>-30000</v>
      </c>
      <c r="D20" s="288">
        <v>0</v>
      </c>
      <c r="E20" s="410">
        <v>0</v>
      </c>
      <c r="F20" s="251">
        <v>-50000</v>
      </c>
      <c r="G20" s="251">
        <v>0</v>
      </c>
      <c r="H20" s="263">
        <v>0</v>
      </c>
      <c r="I20" s="252">
        <v>0</v>
      </c>
      <c r="J20" s="410">
        <v>0</v>
      </c>
      <c r="K20" s="251">
        <v>0</v>
      </c>
      <c r="L20" s="251">
        <v>0</v>
      </c>
      <c r="M20" s="251">
        <v>0</v>
      </c>
      <c r="N20" s="252">
        <v>0</v>
      </c>
      <c r="O20" s="263">
        <v>0</v>
      </c>
      <c r="P20" s="251">
        <v>0</v>
      </c>
      <c r="Q20" s="252">
        <v>0</v>
      </c>
      <c r="R20" s="251"/>
      <c r="S20" s="252"/>
    </row>
    <row r="21" spans="1:19" ht="15.75" thickBot="1" x14ac:dyDescent="0.25">
      <c r="A21" s="250"/>
      <c r="B21" s="276"/>
      <c r="C21" s="277"/>
      <c r="D21" s="277"/>
      <c r="E21" s="411"/>
      <c r="F21" s="277"/>
      <c r="G21" s="398"/>
      <c r="H21" s="277"/>
      <c r="I21" s="254"/>
      <c r="J21" s="411"/>
      <c r="K21" s="277"/>
      <c r="L21" s="277"/>
      <c r="M21" s="277"/>
      <c r="N21" s="254"/>
      <c r="O21" s="253"/>
      <c r="P21" s="253"/>
      <c r="Q21" s="254"/>
      <c r="R21" s="253"/>
      <c r="S21" s="254"/>
    </row>
    <row r="22" spans="1:19" ht="17.25" thickTop="1" thickBot="1" x14ac:dyDescent="0.3">
      <c r="A22" s="265" t="s">
        <v>211</v>
      </c>
      <c r="B22" s="255"/>
      <c r="C22" s="256">
        <f t="shared" ref="C22:Q22" si="0">SUM(C4:C21)</f>
        <v>-1136053</v>
      </c>
      <c r="D22" s="406">
        <f t="shared" si="0"/>
        <v>-1233966.9100000001</v>
      </c>
      <c r="E22" s="256">
        <f t="shared" si="0"/>
        <v>-1260980.27</v>
      </c>
      <c r="F22" s="256">
        <f t="shared" si="0"/>
        <v>-1490350.99</v>
      </c>
      <c r="G22" s="399">
        <f t="shared" si="0"/>
        <v>-1587249.27</v>
      </c>
      <c r="H22" s="274">
        <f t="shared" si="0"/>
        <v>-1669696.25</v>
      </c>
      <c r="I22" s="256">
        <f t="shared" si="0"/>
        <v>-1360842.55</v>
      </c>
      <c r="J22" s="256">
        <f t="shared" si="0"/>
        <v>-1296290.26</v>
      </c>
      <c r="K22" s="256">
        <f t="shared" si="0"/>
        <v>-1285637.27</v>
      </c>
      <c r="L22" s="256">
        <f t="shared" si="0"/>
        <v>-1282272.26</v>
      </c>
      <c r="M22" s="256">
        <f t="shared" si="0"/>
        <v>-1281000</v>
      </c>
      <c r="N22" s="256">
        <f t="shared" si="0"/>
        <v>-1277400</v>
      </c>
      <c r="O22" s="274">
        <f t="shared" si="0"/>
        <v>-1279000</v>
      </c>
      <c r="P22" s="256">
        <f t="shared" si="0"/>
        <v>-1272300</v>
      </c>
      <c r="Q22" s="256">
        <f t="shared" si="0"/>
        <v>-1310000</v>
      </c>
      <c r="R22" s="256">
        <f t="shared" ref="R22:S22" si="1">SUM(R4:R21)</f>
        <v>0</v>
      </c>
      <c r="S22" s="256">
        <f t="shared" si="1"/>
        <v>0</v>
      </c>
    </row>
    <row r="23" spans="1:19" ht="15.75" thickTop="1" x14ac:dyDescent="0.2">
      <c r="A23" s="258"/>
      <c r="B23" s="258"/>
      <c r="C23" s="259"/>
      <c r="D23" s="259"/>
      <c r="E23" s="412"/>
      <c r="F23" s="259"/>
      <c r="G23" s="400"/>
      <c r="H23" s="277"/>
      <c r="I23" s="254"/>
      <c r="J23" s="411"/>
      <c r="K23" s="277"/>
      <c r="L23" s="277"/>
      <c r="M23" s="277"/>
      <c r="N23" s="254"/>
      <c r="O23" s="253"/>
      <c r="P23" s="253"/>
      <c r="Q23" s="253"/>
      <c r="R23" s="253"/>
      <c r="S23" s="253"/>
    </row>
    <row r="24" spans="1:19" ht="16.5" thickBot="1" x14ac:dyDescent="0.3">
      <c r="A24" s="280"/>
      <c r="B24" s="281"/>
      <c r="C24" s="282"/>
      <c r="D24" s="282"/>
      <c r="E24" s="413"/>
      <c r="F24" s="282"/>
      <c r="G24" s="401"/>
      <c r="H24" s="277"/>
      <c r="I24" s="254"/>
      <c r="J24" s="411"/>
      <c r="K24" s="277"/>
      <c r="L24" s="277"/>
      <c r="M24" s="277"/>
      <c r="N24" s="254"/>
      <c r="O24" s="253"/>
      <c r="P24" s="253"/>
      <c r="Q24" s="253"/>
      <c r="R24" s="253"/>
      <c r="S24" s="253"/>
    </row>
    <row r="25" spans="1:19" ht="16.5" thickTop="1" x14ac:dyDescent="0.25">
      <c r="A25" s="257" t="s">
        <v>212</v>
      </c>
      <c r="B25" s="258"/>
      <c r="C25" s="287"/>
      <c r="D25" s="283"/>
      <c r="E25" s="414"/>
      <c r="F25" s="283"/>
      <c r="G25" s="402"/>
      <c r="H25" s="283"/>
      <c r="I25" s="284"/>
      <c r="J25" s="414"/>
      <c r="K25" s="283"/>
      <c r="L25" s="283"/>
      <c r="M25" s="283"/>
      <c r="N25" s="284"/>
      <c r="O25" s="283"/>
      <c r="P25" s="283"/>
      <c r="Q25" s="284"/>
      <c r="R25" s="283"/>
      <c r="S25" s="284"/>
    </row>
    <row r="26" spans="1:19" ht="15.75" x14ac:dyDescent="0.25">
      <c r="A26" s="250"/>
      <c r="B26" s="275" t="s">
        <v>147</v>
      </c>
      <c r="C26" s="288"/>
      <c r="D26" s="285"/>
      <c r="E26" s="415"/>
      <c r="F26" s="285"/>
      <c r="G26" s="263"/>
      <c r="H26" s="285"/>
      <c r="I26" s="286"/>
      <c r="J26" s="415"/>
      <c r="K26" s="285"/>
      <c r="L26" s="285"/>
      <c r="M26" s="285"/>
      <c r="N26" s="286"/>
      <c r="O26" s="285"/>
      <c r="P26" s="285"/>
      <c r="Q26" s="286"/>
      <c r="R26" s="285"/>
      <c r="S26" s="286"/>
    </row>
    <row r="27" spans="1:19" x14ac:dyDescent="0.2">
      <c r="A27" s="250"/>
      <c r="B27" s="276" t="s">
        <v>213</v>
      </c>
      <c r="C27" s="251">
        <v>118701.04</v>
      </c>
      <c r="D27" s="288">
        <v>55701.039999999994</v>
      </c>
      <c r="E27" s="410">
        <v>205701.03999999998</v>
      </c>
      <c r="F27" s="251">
        <v>235951.03999999998</v>
      </c>
      <c r="G27" s="251">
        <v>275951.03999999998</v>
      </c>
      <c r="H27" s="263">
        <v>465951.04</v>
      </c>
      <c r="I27" s="252">
        <v>92951.039999999979</v>
      </c>
      <c r="J27" s="410">
        <v>132951.03999999998</v>
      </c>
      <c r="K27" s="251">
        <v>259951.03999999998</v>
      </c>
      <c r="L27" s="251">
        <v>449951.04</v>
      </c>
      <c r="M27" s="251">
        <v>244951.03999999998</v>
      </c>
      <c r="N27" s="252">
        <v>272201.03999999998</v>
      </c>
      <c r="O27" s="263">
        <v>352201.04</v>
      </c>
      <c r="P27" s="251">
        <v>329201.03999999998</v>
      </c>
      <c r="Q27" s="252">
        <v>347201</v>
      </c>
      <c r="R27" s="251"/>
      <c r="S27" s="252"/>
    </row>
    <row r="28" spans="1:19" x14ac:dyDescent="0.2">
      <c r="A28" s="250"/>
      <c r="B28" s="276" t="s">
        <v>214</v>
      </c>
      <c r="C28" s="251">
        <v>381926</v>
      </c>
      <c r="D28" s="288">
        <v>411926</v>
      </c>
      <c r="E28" s="410">
        <v>441926</v>
      </c>
      <c r="F28" s="251">
        <v>471926</v>
      </c>
      <c r="G28" s="251">
        <v>501926</v>
      </c>
      <c r="H28" s="263">
        <v>631926</v>
      </c>
      <c r="I28" s="252">
        <v>761926</v>
      </c>
      <c r="J28" s="410">
        <v>891926</v>
      </c>
      <c r="K28" s="251">
        <v>26926</v>
      </c>
      <c r="L28" s="251">
        <v>136926</v>
      </c>
      <c r="M28" s="251">
        <v>246926</v>
      </c>
      <c r="N28" s="252">
        <v>346926</v>
      </c>
      <c r="O28" s="263">
        <v>446926</v>
      </c>
      <c r="P28" s="251">
        <v>546926</v>
      </c>
      <c r="Q28" s="252">
        <v>646926</v>
      </c>
      <c r="R28" s="251"/>
      <c r="S28" s="252"/>
    </row>
    <row r="29" spans="1:19" x14ac:dyDescent="0.2">
      <c r="A29" s="250"/>
      <c r="B29" s="276" t="s">
        <v>215</v>
      </c>
      <c r="C29" s="251">
        <v>16504</v>
      </c>
      <c r="D29" s="288">
        <v>26504</v>
      </c>
      <c r="E29" s="410">
        <v>36504</v>
      </c>
      <c r="F29" s="251">
        <v>46504</v>
      </c>
      <c r="G29" s="251">
        <v>56504</v>
      </c>
      <c r="H29" s="263">
        <v>66504</v>
      </c>
      <c r="I29" s="252">
        <v>76504</v>
      </c>
      <c r="J29" s="410">
        <v>86504</v>
      </c>
      <c r="K29" s="251">
        <v>96504</v>
      </c>
      <c r="L29" s="251">
        <v>106504</v>
      </c>
      <c r="M29" s="251">
        <v>126504</v>
      </c>
      <c r="N29" s="252">
        <v>146504</v>
      </c>
      <c r="O29" s="263">
        <v>166504</v>
      </c>
      <c r="P29" s="251">
        <v>186504</v>
      </c>
      <c r="Q29" s="252">
        <v>206504</v>
      </c>
      <c r="R29" s="251"/>
      <c r="S29" s="252"/>
    </row>
    <row r="30" spans="1:19" x14ac:dyDescent="0.2">
      <c r="A30" s="250"/>
      <c r="B30" s="276" t="s">
        <v>216</v>
      </c>
      <c r="C30" s="251">
        <v>40000</v>
      </c>
      <c r="D30" s="288">
        <v>80000</v>
      </c>
      <c r="E30" s="410">
        <v>110000</v>
      </c>
      <c r="F30" s="251">
        <v>140000</v>
      </c>
      <c r="G30" s="251">
        <v>20000</v>
      </c>
      <c r="H30" s="263">
        <v>50000</v>
      </c>
      <c r="I30" s="252">
        <v>80000</v>
      </c>
      <c r="J30" s="410">
        <v>110000</v>
      </c>
      <c r="K30" s="251">
        <v>140000</v>
      </c>
      <c r="L30" s="251">
        <v>170000</v>
      </c>
      <c r="M30" s="251">
        <v>220000</v>
      </c>
      <c r="N30" s="252">
        <v>270000</v>
      </c>
      <c r="O30" s="263">
        <v>320000</v>
      </c>
      <c r="P30" s="251">
        <v>370000</v>
      </c>
      <c r="Q30" s="252">
        <v>420000</v>
      </c>
      <c r="R30" s="251"/>
      <c r="S30" s="252"/>
    </row>
    <row r="31" spans="1:19" x14ac:dyDescent="0.2">
      <c r="A31" s="250"/>
      <c r="B31" s="276"/>
      <c r="C31" s="251"/>
      <c r="D31" s="288"/>
      <c r="E31" s="410"/>
      <c r="F31" s="251"/>
      <c r="G31" s="251"/>
      <c r="H31" s="263"/>
      <c r="I31" s="252"/>
      <c r="J31" s="410"/>
      <c r="K31" s="251"/>
      <c r="L31" s="251"/>
      <c r="M31" s="251"/>
      <c r="N31" s="252"/>
      <c r="O31" s="263"/>
      <c r="P31" s="251"/>
      <c r="Q31" s="252"/>
      <c r="R31" s="251"/>
      <c r="S31" s="252"/>
    </row>
    <row r="32" spans="1:19" ht="15.75" x14ac:dyDescent="0.25">
      <c r="A32" s="250"/>
      <c r="B32" s="275" t="s">
        <v>150</v>
      </c>
      <c r="C32" s="251"/>
      <c r="D32" s="288"/>
      <c r="E32" s="410"/>
      <c r="F32" s="251"/>
      <c r="G32" s="251"/>
      <c r="H32" s="263"/>
      <c r="I32" s="252"/>
      <c r="J32" s="410"/>
      <c r="K32" s="251"/>
      <c r="L32" s="251"/>
      <c r="M32" s="251"/>
      <c r="N32" s="252"/>
      <c r="O32" s="263"/>
      <c r="P32" s="251"/>
      <c r="Q32" s="252"/>
      <c r="R32" s="251"/>
      <c r="S32" s="252"/>
    </row>
    <row r="33" spans="1:19" x14ac:dyDescent="0.2">
      <c r="A33" s="250"/>
      <c r="B33" s="276" t="s">
        <v>200</v>
      </c>
      <c r="C33" s="251">
        <v>2849.3199999999997</v>
      </c>
      <c r="D33" s="288">
        <v>20349.32</v>
      </c>
      <c r="E33" s="410">
        <v>37849.32</v>
      </c>
      <c r="F33" s="251">
        <v>55349.32</v>
      </c>
      <c r="G33" s="251">
        <v>57849.32</v>
      </c>
      <c r="H33" s="263">
        <v>60349.32</v>
      </c>
      <c r="I33" s="252">
        <v>48349.32</v>
      </c>
      <c r="J33" s="410">
        <v>50849.32</v>
      </c>
      <c r="K33" s="251">
        <v>53349.32</v>
      </c>
      <c r="L33" s="251">
        <v>55849.32</v>
      </c>
      <c r="M33" s="251">
        <v>58349.32</v>
      </c>
      <c r="N33" s="252">
        <v>60849.32</v>
      </c>
      <c r="O33" s="263">
        <v>48849.32</v>
      </c>
      <c r="P33" s="251">
        <v>51349.32</v>
      </c>
      <c r="Q33" s="252">
        <v>53849.32</v>
      </c>
      <c r="R33" s="251"/>
      <c r="S33" s="252"/>
    </row>
    <row r="34" spans="1:19" x14ac:dyDescent="0.2">
      <c r="A34" s="250"/>
      <c r="B34" s="276" t="s">
        <v>201</v>
      </c>
      <c r="C34" s="251">
        <v>8233.3299999999872</v>
      </c>
      <c r="D34" s="288">
        <v>83233.329999999987</v>
      </c>
      <c r="E34" s="410">
        <v>173233.33</v>
      </c>
      <c r="F34" s="251">
        <v>298233.32999999996</v>
      </c>
      <c r="G34" s="251">
        <v>28233.329999999958</v>
      </c>
      <c r="H34" s="263">
        <v>128233.32999999996</v>
      </c>
      <c r="I34" s="252">
        <v>53233.329999999958</v>
      </c>
      <c r="J34" s="410">
        <v>153233.32999999996</v>
      </c>
      <c r="K34" s="251">
        <v>63233.329999999958</v>
      </c>
      <c r="L34" s="251">
        <v>263233.32999999996</v>
      </c>
      <c r="M34" s="251">
        <v>363233.32999999996</v>
      </c>
      <c r="N34" s="252">
        <v>73233.329999999958</v>
      </c>
      <c r="O34" s="263">
        <v>273233.32999999996</v>
      </c>
      <c r="P34" s="251">
        <v>448233.32999999996</v>
      </c>
      <c r="Q34" s="252">
        <v>648233.32999999996</v>
      </c>
      <c r="R34" s="251"/>
      <c r="S34" s="252"/>
    </row>
    <row r="35" spans="1:19" x14ac:dyDescent="0.2">
      <c r="A35" s="250"/>
      <c r="B35" s="276"/>
      <c r="C35" s="251"/>
      <c r="D35" s="288"/>
      <c r="E35" s="410"/>
      <c r="F35" s="251"/>
      <c r="G35" s="251"/>
      <c r="H35" s="263"/>
      <c r="I35" s="252"/>
      <c r="J35" s="410"/>
      <c r="K35" s="251"/>
      <c r="L35" s="251"/>
      <c r="M35" s="251"/>
      <c r="N35" s="252"/>
      <c r="O35" s="263"/>
      <c r="P35" s="251"/>
      <c r="Q35" s="252"/>
      <c r="R35" s="251"/>
      <c r="S35" s="252"/>
    </row>
    <row r="36" spans="1:19" ht="15.75" x14ac:dyDescent="0.25">
      <c r="A36" s="250"/>
      <c r="B36" s="275" t="s">
        <v>154</v>
      </c>
      <c r="C36" s="251"/>
      <c r="D36" s="288"/>
      <c r="E36" s="410"/>
      <c r="F36" s="251"/>
      <c r="G36" s="251"/>
      <c r="H36" s="263"/>
      <c r="I36" s="252"/>
      <c r="J36" s="410"/>
      <c r="K36" s="251"/>
      <c r="L36" s="251"/>
      <c r="M36" s="251"/>
      <c r="N36" s="252"/>
      <c r="O36" s="263"/>
      <c r="P36" s="251"/>
      <c r="Q36" s="252"/>
      <c r="R36" s="251"/>
      <c r="S36" s="252"/>
    </row>
    <row r="37" spans="1:19" x14ac:dyDescent="0.2">
      <c r="A37" s="250"/>
      <c r="B37" s="276" t="s">
        <v>199</v>
      </c>
      <c r="C37" s="251">
        <v>63783</v>
      </c>
      <c r="D37" s="288">
        <v>78783</v>
      </c>
      <c r="E37" s="410">
        <v>49783</v>
      </c>
      <c r="F37" s="251">
        <v>80783</v>
      </c>
      <c r="G37" s="251">
        <v>63783</v>
      </c>
      <c r="H37" s="263">
        <v>92783</v>
      </c>
      <c r="I37" s="252">
        <v>73783</v>
      </c>
      <c r="J37" s="410">
        <v>100783</v>
      </c>
      <c r="K37" s="251">
        <v>77783</v>
      </c>
      <c r="L37" s="251">
        <v>102783</v>
      </c>
      <c r="M37" s="251">
        <v>75783</v>
      </c>
      <c r="N37" s="252">
        <v>98783</v>
      </c>
      <c r="O37" s="263">
        <v>67783</v>
      </c>
      <c r="P37" s="251">
        <v>88783</v>
      </c>
      <c r="Q37" s="252">
        <v>53783</v>
      </c>
      <c r="R37" s="251"/>
      <c r="S37" s="252"/>
    </row>
    <row r="38" spans="1:19" x14ac:dyDescent="0.2">
      <c r="A38" s="250"/>
      <c r="B38" s="276"/>
      <c r="C38" s="251"/>
      <c r="D38" s="288"/>
      <c r="E38" s="410"/>
      <c r="F38" s="251"/>
      <c r="G38" s="251"/>
      <c r="H38" s="263"/>
      <c r="I38" s="252"/>
      <c r="J38" s="410"/>
      <c r="K38" s="251"/>
      <c r="L38" s="251"/>
      <c r="M38" s="251"/>
      <c r="N38" s="252"/>
      <c r="O38" s="263"/>
      <c r="P38" s="251"/>
      <c r="Q38" s="252"/>
      <c r="R38" s="251"/>
      <c r="S38" s="252"/>
    </row>
    <row r="39" spans="1:19" x14ac:dyDescent="0.2">
      <c r="A39" s="250"/>
      <c r="B39" s="276"/>
      <c r="C39" s="251"/>
      <c r="D39" s="288"/>
      <c r="E39" s="410"/>
      <c r="F39" s="251"/>
      <c r="G39" s="251"/>
      <c r="H39" s="263"/>
      <c r="I39" s="252"/>
      <c r="J39" s="410"/>
      <c r="K39" s="251"/>
      <c r="L39" s="251"/>
      <c r="M39" s="251"/>
      <c r="N39" s="252"/>
      <c r="O39" s="263"/>
      <c r="P39" s="251"/>
      <c r="Q39" s="252"/>
      <c r="R39" s="251"/>
      <c r="S39" s="252"/>
    </row>
    <row r="40" spans="1:19" ht="15.75" x14ac:dyDescent="0.25">
      <c r="A40" s="250"/>
      <c r="B40" s="275" t="s">
        <v>217</v>
      </c>
      <c r="C40" s="251">
        <v>231882.16</v>
      </c>
      <c r="D40" s="288">
        <v>243289.32</v>
      </c>
      <c r="E40" s="410">
        <v>254696.48</v>
      </c>
      <c r="F40" s="251">
        <v>266103.64</v>
      </c>
      <c r="G40" s="251">
        <v>277510.80000000005</v>
      </c>
      <c r="H40" s="263">
        <v>288917.96000000008</v>
      </c>
      <c r="I40" s="252">
        <v>300325.12000000011</v>
      </c>
      <c r="J40" s="410">
        <v>311732.28000000014</v>
      </c>
      <c r="K40" s="251">
        <v>323139.44000000018</v>
      </c>
      <c r="L40" s="251">
        <v>334546.60000000021</v>
      </c>
      <c r="M40" s="251">
        <v>345953.76000000024</v>
      </c>
      <c r="N40" s="252">
        <v>357360.92000000027</v>
      </c>
      <c r="O40" s="263">
        <v>368768.08000000031</v>
      </c>
      <c r="P40" s="251">
        <v>380175.24000000034</v>
      </c>
      <c r="Q40" s="252">
        <v>391581</v>
      </c>
      <c r="R40" s="251"/>
      <c r="S40" s="252"/>
    </row>
    <row r="41" spans="1:19" ht="15.75" thickBot="1" x14ac:dyDescent="0.25">
      <c r="A41" s="250"/>
      <c r="B41" s="276"/>
      <c r="C41" s="260"/>
      <c r="D41" s="407"/>
      <c r="E41" s="416"/>
      <c r="F41" s="260"/>
      <c r="G41" s="260"/>
      <c r="H41" s="264"/>
      <c r="I41" s="261"/>
      <c r="J41" s="416"/>
      <c r="K41" s="260"/>
      <c r="L41" s="260"/>
      <c r="M41" s="260"/>
      <c r="N41" s="261"/>
      <c r="O41" s="264"/>
      <c r="P41" s="260"/>
      <c r="Q41" s="261"/>
      <c r="R41" s="260"/>
      <c r="S41" s="261"/>
    </row>
    <row r="42" spans="1:19" ht="17.25" thickTop="1" thickBot="1" x14ac:dyDescent="0.3">
      <c r="A42" s="265" t="s">
        <v>218</v>
      </c>
      <c r="B42" s="255"/>
      <c r="C42" s="256">
        <f t="shared" ref="C42:Q42" si="2">SUM(C27:C41)</f>
        <v>863878.85</v>
      </c>
      <c r="D42" s="406">
        <f t="shared" si="2"/>
        <v>999786.01</v>
      </c>
      <c r="E42" s="256">
        <f t="shared" si="2"/>
        <v>1309693.17</v>
      </c>
      <c r="F42" s="256">
        <f t="shared" si="2"/>
        <v>1594850.33</v>
      </c>
      <c r="G42" s="399">
        <f t="shared" si="2"/>
        <v>1281757.49</v>
      </c>
      <c r="H42" s="274">
        <f t="shared" si="2"/>
        <v>1784664.65</v>
      </c>
      <c r="I42" s="256">
        <f t="shared" si="2"/>
        <v>1487071.81</v>
      </c>
      <c r="J42" s="256">
        <f t="shared" si="2"/>
        <v>1837978.9700000002</v>
      </c>
      <c r="K42" s="256">
        <f t="shared" si="2"/>
        <v>1040886.1300000001</v>
      </c>
      <c r="L42" s="256">
        <f t="shared" si="2"/>
        <v>1619793.29</v>
      </c>
      <c r="M42" s="256">
        <f t="shared" si="2"/>
        <v>1681700.4500000002</v>
      </c>
      <c r="N42" s="256">
        <f t="shared" si="2"/>
        <v>1625857.6100000003</v>
      </c>
      <c r="O42" s="274">
        <f t="shared" si="2"/>
        <v>2044264.7700000003</v>
      </c>
      <c r="P42" s="256">
        <f t="shared" si="2"/>
        <v>2401171.9300000002</v>
      </c>
      <c r="Q42" s="256">
        <f t="shared" si="2"/>
        <v>2768077.65</v>
      </c>
      <c r="R42" s="256">
        <f t="shared" ref="R42:S42" si="3">SUM(R27:R41)</f>
        <v>0</v>
      </c>
      <c r="S42" s="256">
        <f t="shared" si="3"/>
        <v>0</v>
      </c>
    </row>
    <row r="43" spans="1:19" ht="15.75" thickTop="1" x14ac:dyDescent="0.2"/>
  </sheetData>
  <mergeCells count="2">
    <mergeCell ref="A13:B13"/>
    <mergeCell ref="A1:G1"/>
  </mergeCells>
  <printOptions horizontalCentered="1"/>
  <pageMargins left="0.2" right="0.2" top="0.25" bottom="0.25" header="0" footer="0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topLeftCell="A28" workbookViewId="0">
      <selection activeCell="G47" sqref="G47"/>
    </sheetView>
  </sheetViews>
  <sheetFormatPr defaultColWidth="9.140625" defaultRowHeight="15.75" x14ac:dyDescent="0.25"/>
  <cols>
    <col min="1" max="1" width="5.42578125" style="70" customWidth="1"/>
    <col min="2" max="2" width="41.85546875" style="70" customWidth="1"/>
    <col min="3" max="3" width="14" style="92" customWidth="1"/>
    <col min="4" max="4" width="12.42578125" style="92" customWidth="1"/>
    <col min="5" max="5" width="16.28515625" style="70" customWidth="1"/>
    <col min="6" max="6" width="18.7109375" style="70" customWidth="1"/>
    <col min="7" max="7" width="17.42578125" style="70" customWidth="1"/>
    <col min="8" max="8" width="16.28515625" style="70" customWidth="1"/>
    <col min="9" max="16384" width="9.140625" style="70"/>
  </cols>
  <sheetData>
    <row r="1" spans="1:8" x14ac:dyDescent="0.25">
      <c r="A1" s="87" t="s">
        <v>226</v>
      </c>
    </row>
    <row r="2" spans="1:8" ht="43.5" customHeight="1" x14ac:dyDescent="0.25">
      <c r="A2" s="87" t="s">
        <v>171</v>
      </c>
      <c r="C2" s="279" t="s">
        <v>225</v>
      </c>
      <c r="D2" s="279" t="s">
        <v>193</v>
      </c>
      <c r="E2" s="87" t="s">
        <v>194</v>
      </c>
    </row>
    <row r="3" spans="1:8" x14ac:dyDescent="0.25">
      <c r="B3" s="87" t="s">
        <v>147</v>
      </c>
      <c r="C3" s="278"/>
      <c r="D3" s="278"/>
      <c r="E3" s="84"/>
      <c r="F3" s="84"/>
      <c r="G3" s="84"/>
      <c r="H3" s="84"/>
    </row>
    <row r="4" spans="1:8" x14ac:dyDescent="0.25">
      <c r="B4" s="70" t="s">
        <v>158</v>
      </c>
      <c r="C4" s="92" t="s">
        <v>178</v>
      </c>
      <c r="E4" s="84">
        <v>29922.18</v>
      </c>
      <c r="F4" s="84"/>
      <c r="G4" s="84"/>
      <c r="H4" s="84"/>
    </row>
    <row r="5" spans="1:8" x14ac:dyDescent="0.25">
      <c r="B5" s="70" t="s">
        <v>160</v>
      </c>
      <c r="C5" s="92" t="s">
        <v>178</v>
      </c>
      <c r="E5" s="84">
        <v>8033.49</v>
      </c>
      <c r="F5" s="84"/>
      <c r="G5" s="84"/>
      <c r="H5" s="84"/>
    </row>
    <row r="6" spans="1:8" x14ac:dyDescent="0.25">
      <c r="B6" s="70" t="s">
        <v>168</v>
      </c>
      <c r="C6" s="278" t="s">
        <v>179</v>
      </c>
      <c r="D6" s="278" t="s">
        <v>9</v>
      </c>
      <c r="E6" s="84">
        <v>10012.61</v>
      </c>
      <c r="F6" s="84"/>
      <c r="G6" s="84"/>
      <c r="H6" s="84"/>
    </row>
    <row r="7" spans="1:8" x14ac:dyDescent="0.25">
      <c r="B7" s="70" t="s">
        <v>162</v>
      </c>
      <c r="C7" s="92" t="s">
        <v>178</v>
      </c>
      <c r="E7" s="84">
        <v>1086.57</v>
      </c>
      <c r="F7" s="84"/>
      <c r="G7" s="84"/>
      <c r="H7" s="84"/>
    </row>
    <row r="8" spans="1:8" x14ac:dyDescent="0.25">
      <c r="B8" s="70" t="s">
        <v>163</v>
      </c>
      <c r="C8" s="92" t="s">
        <v>178</v>
      </c>
      <c r="E8" s="84">
        <v>1754.55</v>
      </c>
      <c r="F8" s="84"/>
      <c r="G8" s="84"/>
      <c r="H8" s="84"/>
    </row>
    <row r="9" spans="1:8" x14ac:dyDescent="0.25">
      <c r="B9" s="70" t="s">
        <v>164</v>
      </c>
      <c r="C9" s="92" t="s">
        <v>178</v>
      </c>
      <c r="E9" s="84">
        <v>2984.26</v>
      </c>
      <c r="F9" s="84"/>
      <c r="G9" s="84"/>
      <c r="H9" s="84"/>
    </row>
    <row r="10" spans="1:8" x14ac:dyDescent="0.25">
      <c r="B10" s="70" t="s">
        <v>167</v>
      </c>
      <c r="C10" s="278" t="s">
        <v>179</v>
      </c>
      <c r="D10" s="278" t="s">
        <v>9</v>
      </c>
      <c r="E10" s="84">
        <v>8654.15</v>
      </c>
      <c r="F10" s="84"/>
      <c r="G10" s="84"/>
      <c r="H10" s="84"/>
    </row>
    <row r="11" spans="1:8" x14ac:dyDescent="0.25">
      <c r="B11" s="70" t="s">
        <v>169</v>
      </c>
      <c r="C11" s="278" t="s">
        <v>179</v>
      </c>
      <c r="D11" s="278" t="s">
        <v>10</v>
      </c>
      <c r="E11" s="84">
        <v>3876.71</v>
      </c>
      <c r="F11" s="84"/>
      <c r="G11" s="84"/>
      <c r="H11" s="84"/>
    </row>
    <row r="12" spans="1:8" x14ac:dyDescent="0.25">
      <c r="B12" s="70" t="s">
        <v>165</v>
      </c>
      <c r="C12" s="92" t="s">
        <v>178</v>
      </c>
      <c r="E12" s="84">
        <v>181.56</v>
      </c>
      <c r="F12" s="84"/>
      <c r="G12" s="84"/>
      <c r="H12" s="84"/>
    </row>
    <row r="13" spans="1:8" ht="16.5" thickBot="1" x14ac:dyDescent="0.3">
      <c r="B13" s="70" t="s">
        <v>166</v>
      </c>
      <c r="C13" s="92" t="s">
        <v>178</v>
      </c>
      <c r="E13" s="84">
        <v>336.9</v>
      </c>
      <c r="F13" s="85">
        <f>SUM(E4:E13)</f>
        <v>66842.98</v>
      </c>
      <c r="G13" s="84"/>
      <c r="H13" s="84"/>
    </row>
    <row r="14" spans="1:8" x14ac:dyDescent="0.25">
      <c r="B14" s="87" t="s">
        <v>150</v>
      </c>
      <c r="C14" s="278"/>
      <c r="D14" s="278"/>
      <c r="E14" s="84"/>
      <c r="F14" s="84"/>
      <c r="G14" s="84"/>
      <c r="H14" s="84"/>
    </row>
    <row r="15" spans="1:8" x14ac:dyDescent="0.25">
      <c r="B15" s="70" t="s">
        <v>151</v>
      </c>
      <c r="C15" s="278" t="s">
        <v>179</v>
      </c>
      <c r="D15" s="278" t="s">
        <v>11</v>
      </c>
      <c r="E15" s="13">
        <v>77100.160000000003</v>
      </c>
      <c r="F15" s="84"/>
      <c r="G15" s="84"/>
      <c r="H15" s="84"/>
    </row>
    <row r="16" spans="1:8" x14ac:dyDescent="0.25">
      <c r="B16" s="70" t="s">
        <v>152</v>
      </c>
      <c r="C16" s="92" t="s">
        <v>178</v>
      </c>
      <c r="E16" s="84">
        <v>5015.45</v>
      </c>
      <c r="F16" s="84"/>
      <c r="G16" s="84"/>
      <c r="H16" s="84"/>
    </row>
    <row r="17" spans="1:8" x14ac:dyDescent="0.25">
      <c r="B17" s="70" t="s">
        <v>156</v>
      </c>
      <c r="C17" s="92" t="s">
        <v>178</v>
      </c>
      <c r="E17" s="84">
        <v>13654.48</v>
      </c>
      <c r="F17" s="84"/>
      <c r="G17" s="84"/>
      <c r="H17" s="84"/>
    </row>
    <row r="18" spans="1:8" ht="16.5" thickBot="1" x14ac:dyDescent="0.3">
      <c r="B18" s="70" t="s">
        <v>153</v>
      </c>
      <c r="C18" s="278" t="s">
        <v>179</v>
      </c>
      <c r="D18" s="278" t="s">
        <v>11</v>
      </c>
      <c r="E18" s="84">
        <v>25047.53</v>
      </c>
      <c r="F18" s="85">
        <f>SUM(E15:E18)</f>
        <v>120817.62</v>
      </c>
      <c r="G18" s="84"/>
      <c r="H18" s="84"/>
    </row>
    <row r="19" spans="1:8" x14ac:dyDescent="0.25">
      <c r="B19" s="87" t="s">
        <v>154</v>
      </c>
      <c r="C19" s="278"/>
      <c r="D19" s="278"/>
      <c r="E19" s="84"/>
      <c r="F19" s="84"/>
      <c r="G19" s="84"/>
      <c r="H19" s="84"/>
    </row>
    <row r="20" spans="1:8" x14ac:dyDescent="0.25">
      <c r="B20" s="70" t="s">
        <v>155</v>
      </c>
      <c r="C20" s="92" t="s">
        <v>178</v>
      </c>
      <c r="E20" s="84">
        <v>1450.6</v>
      </c>
      <c r="F20" s="84"/>
      <c r="G20" s="84"/>
      <c r="H20" s="84"/>
    </row>
    <row r="21" spans="1:8" ht="16.5" thickBot="1" x14ac:dyDescent="0.3">
      <c r="B21" s="70" t="s">
        <v>157</v>
      </c>
      <c r="C21" s="92" t="s">
        <v>178</v>
      </c>
      <c r="E21" s="84">
        <v>5410.97</v>
      </c>
      <c r="F21" s="85">
        <f>SUM(E20:E21)</f>
        <v>6861.57</v>
      </c>
      <c r="G21" s="84"/>
      <c r="H21" s="84"/>
    </row>
    <row r="22" spans="1:8" ht="16.5" thickBot="1" x14ac:dyDescent="0.3">
      <c r="B22" s="87" t="s">
        <v>173</v>
      </c>
      <c r="C22" s="278"/>
      <c r="D22" s="278"/>
      <c r="E22" s="84"/>
      <c r="F22" s="86"/>
      <c r="G22" s="89">
        <f>SUM(F4:F21)</f>
        <v>194522.16999999998</v>
      </c>
      <c r="H22" s="84"/>
    </row>
    <row r="23" spans="1:8" x14ac:dyDescent="0.25">
      <c r="E23" s="84"/>
      <c r="F23" s="86"/>
      <c r="G23" s="84"/>
      <c r="H23" s="84"/>
    </row>
    <row r="24" spans="1:8" x14ac:dyDescent="0.25">
      <c r="A24" s="87" t="s">
        <v>172</v>
      </c>
      <c r="E24" s="84"/>
      <c r="F24" s="86"/>
      <c r="G24" s="84"/>
      <c r="H24" s="84"/>
    </row>
    <row r="25" spans="1:8" x14ac:dyDescent="0.25">
      <c r="B25" s="87" t="s">
        <v>147</v>
      </c>
      <c r="C25" s="278"/>
      <c r="D25" s="278"/>
      <c r="E25" s="84">
        <v>80822.929999999993</v>
      </c>
      <c r="F25" s="84"/>
      <c r="G25" s="84"/>
      <c r="H25" s="84"/>
    </row>
    <row r="26" spans="1:8" x14ac:dyDescent="0.25">
      <c r="B26" s="70" t="s">
        <v>159</v>
      </c>
      <c r="C26" s="92" t="s">
        <v>178</v>
      </c>
      <c r="E26" s="84">
        <v>7023.27</v>
      </c>
      <c r="F26" s="84"/>
      <c r="G26" s="84"/>
      <c r="H26" s="84"/>
    </row>
    <row r="27" spans="1:8" x14ac:dyDescent="0.25">
      <c r="B27" s="70" t="s">
        <v>182</v>
      </c>
      <c r="C27" s="92" t="s">
        <v>179</v>
      </c>
      <c r="D27" s="92" t="s">
        <v>17</v>
      </c>
      <c r="E27" s="13" t="s">
        <v>23</v>
      </c>
      <c r="F27" s="84"/>
      <c r="G27" s="84"/>
      <c r="H27" s="84"/>
    </row>
    <row r="28" spans="1:8" ht="16.5" thickBot="1" x14ac:dyDescent="0.3">
      <c r="B28" s="70" t="s">
        <v>161</v>
      </c>
      <c r="C28" s="92" t="s">
        <v>179</v>
      </c>
      <c r="D28" s="92" t="s">
        <v>17</v>
      </c>
      <c r="E28" s="84">
        <v>181820.39</v>
      </c>
      <c r="F28" s="93">
        <f>SUM(E25:E28)</f>
        <v>269666.59000000003</v>
      </c>
      <c r="H28" s="84"/>
    </row>
    <row r="29" spans="1:8" x14ac:dyDescent="0.25">
      <c r="B29" s="87" t="s">
        <v>148</v>
      </c>
      <c r="C29" s="278"/>
      <c r="D29" s="278"/>
      <c r="E29" s="84"/>
      <c r="F29" s="84"/>
      <c r="G29" s="84"/>
      <c r="H29" s="84"/>
    </row>
    <row r="30" spans="1:8" ht="16.5" thickBot="1" x14ac:dyDescent="0.3">
      <c r="B30" s="70" t="s">
        <v>149</v>
      </c>
      <c r="C30" s="92" t="s">
        <v>178</v>
      </c>
      <c r="E30" s="84">
        <v>17711.080000000002</v>
      </c>
      <c r="F30" s="85">
        <v>17711.080000000002</v>
      </c>
      <c r="H30" s="84"/>
    </row>
    <row r="31" spans="1:8" ht="16.5" thickBot="1" x14ac:dyDescent="0.3">
      <c r="B31" s="87" t="s">
        <v>174</v>
      </c>
      <c r="C31" s="278"/>
      <c r="D31" s="278"/>
      <c r="E31" s="84"/>
      <c r="F31" s="86"/>
      <c r="G31" s="89">
        <f>SUM(F25:F30)</f>
        <v>287377.67000000004</v>
      </c>
      <c r="H31" s="84"/>
    </row>
    <row r="32" spans="1:8" ht="16.5" thickBot="1" x14ac:dyDescent="0.3">
      <c r="B32" s="87" t="s">
        <v>175</v>
      </c>
      <c r="C32" s="278"/>
      <c r="D32" s="278"/>
      <c r="E32" s="84"/>
      <c r="F32" s="88"/>
      <c r="G32" s="91">
        <f>SUM(G4:G31)</f>
        <v>481899.84</v>
      </c>
      <c r="H32" s="84"/>
    </row>
    <row r="33" spans="1:9" ht="16.5" thickTop="1" x14ac:dyDescent="0.25">
      <c r="B33" s="87"/>
      <c r="C33" s="278"/>
      <c r="D33" s="278"/>
      <c r="E33" s="84"/>
      <c r="F33" s="88"/>
      <c r="G33" s="90"/>
      <c r="H33" s="84"/>
    </row>
    <row r="34" spans="1:9" x14ac:dyDescent="0.25">
      <c r="A34" s="87" t="s">
        <v>172</v>
      </c>
      <c r="E34" s="84"/>
      <c r="F34" s="84"/>
      <c r="G34" s="84"/>
      <c r="H34" s="84"/>
    </row>
    <row r="35" spans="1:9" x14ac:dyDescent="0.25">
      <c r="B35" s="87" t="s">
        <v>170</v>
      </c>
      <c r="C35" s="278"/>
      <c r="D35" s="278"/>
      <c r="E35" s="84"/>
      <c r="F35" s="84"/>
      <c r="G35" s="84"/>
      <c r="H35" s="84"/>
    </row>
    <row r="36" spans="1:9" x14ac:dyDescent="0.25">
      <c r="B36" s="70" t="s">
        <v>130</v>
      </c>
      <c r="C36" s="92" t="s">
        <v>179</v>
      </c>
      <c r="D36" s="92" t="s">
        <v>10</v>
      </c>
      <c r="E36" s="84"/>
      <c r="F36" s="86"/>
      <c r="H36" s="84"/>
    </row>
    <row r="37" spans="1:9" x14ac:dyDescent="0.25">
      <c r="B37" s="70" t="s">
        <v>180</v>
      </c>
      <c r="C37" s="92" t="s">
        <v>179</v>
      </c>
      <c r="D37" s="92" t="s">
        <v>11</v>
      </c>
      <c r="E37" s="84"/>
      <c r="F37" s="86"/>
      <c r="H37" s="84"/>
    </row>
    <row r="38" spans="1:9" x14ac:dyDescent="0.25">
      <c r="B38" s="70" t="s">
        <v>181</v>
      </c>
      <c r="C38" s="92" t="s">
        <v>179</v>
      </c>
      <c r="D38" s="92" t="s">
        <v>12</v>
      </c>
      <c r="E38" s="84"/>
      <c r="F38" s="86"/>
      <c r="H38" s="84"/>
    </row>
    <row r="39" spans="1:9" x14ac:dyDescent="0.25">
      <c r="B39" s="70" t="s">
        <v>182</v>
      </c>
      <c r="C39" s="92" t="s">
        <v>179</v>
      </c>
      <c r="D39" s="92" t="s">
        <v>17</v>
      </c>
      <c r="E39" s="84"/>
      <c r="F39" s="86"/>
      <c r="G39" s="84"/>
      <c r="H39" s="84"/>
    </row>
    <row r="40" spans="1:9" x14ac:dyDescent="0.25">
      <c r="B40" s="70" t="s">
        <v>183</v>
      </c>
      <c r="C40" s="92" t="s">
        <v>179</v>
      </c>
      <c r="D40" s="92" t="s">
        <v>17</v>
      </c>
      <c r="E40" s="84"/>
      <c r="F40" s="86"/>
      <c r="G40" s="84"/>
      <c r="H40" s="84"/>
    </row>
    <row r="41" spans="1:9" x14ac:dyDescent="0.25">
      <c r="B41" s="70" t="s">
        <v>184</v>
      </c>
      <c r="C41" s="92" t="s">
        <v>179</v>
      </c>
      <c r="D41" s="92" t="s">
        <v>187</v>
      </c>
      <c r="E41" s="84"/>
      <c r="F41" s="86"/>
      <c r="G41" s="84"/>
      <c r="H41" s="84"/>
    </row>
    <row r="42" spans="1:9" x14ac:dyDescent="0.25">
      <c r="B42" s="70" t="s">
        <v>191</v>
      </c>
      <c r="C42" s="92" t="s">
        <v>179</v>
      </c>
      <c r="D42" s="92" t="s">
        <v>188</v>
      </c>
      <c r="E42" s="84"/>
      <c r="F42" s="86"/>
      <c r="G42" s="84"/>
      <c r="H42" s="84"/>
    </row>
    <row r="43" spans="1:9" x14ac:dyDescent="0.25">
      <c r="B43" s="70" t="s">
        <v>192</v>
      </c>
      <c r="C43" s="92" t="s">
        <v>179</v>
      </c>
      <c r="D43" s="92" t="s">
        <v>189</v>
      </c>
      <c r="E43" s="84"/>
      <c r="F43" s="86"/>
      <c r="G43" s="84"/>
      <c r="H43" s="84"/>
    </row>
    <row r="44" spans="1:9" x14ac:dyDescent="0.25">
      <c r="B44" s="70" t="s">
        <v>185</v>
      </c>
      <c r="C44" s="92" t="s">
        <v>179</v>
      </c>
      <c r="D44" s="92" t="s">
        <v>190</v>
      </c>
      <c r="E44" s="84"/>
      <c r="F44" s="86"/>
      <c r="G44" s="84"/>
      <c r="H44" s="84"/>
    </row>
    <row r="45" spans="1:9" ht="16.5" thickBot="1" x14ac:dyDescent="0.3">
      <c r="B45" s="70" t="s">
        <v>186</v>
      </c>
      <c r="E45" s="84">
        <v>243545.88</v>
      </c>
      <c r="F45" s="85">
        <v>243545.88</v>
      </c>
      <c r="H45" s="84"/>
    </row>
    <row r="46" spans="1:9" ht="16.5" thickBot="1" x14ac:dyDescent="0.3">
      <c r="B46" s="87" t="s">
        <v>177</v>
      </c>
      <c r="C46" s="278"/>
      <c r="D46" s="278"/>
      <c r="E46" s="84"/>
      <c r="F46" s="90"/>
      <c r="G46" s="91">
        <f>F45</f>
        <v>243545.88</v>
      </c>
      <c r="H46" s="84"/>
    </row>
    <row r="47" spans="1:9" ht="17.25" thickTop="1" thickBot="1" x14ac:dyDescent="0.3">
      <c r="B47" s="87" t="s">
        <v>176</v>
      </c>
      <c r="C47" s="278"/>
      <c r="D47" s="278"/>
      <c r="E47" s="84"/>
      <c r="F47" s="84"/>
      <c r="G47" s="91">
        <f>SUM(G32+G46)</f>
        <v>725445.72</v>
      </c>
      <c r="H47" s="84"/>
      <c r="I47" s="84"/>
    </row>
    <row r="48" spans="1:9" ht="16.5" thickTop="1" x14ac:dyDescent="0.25"/>
  </sheetData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FY24 Highway</vt:lpstr>
      <vt:lpstr>FY24 Fire</vt:lpstr>
      <vt:lpstr>FY24 Police</vt:lpstr>
      <vt:lpstr>FY24 Cruiser change</vt:lpstr>
      <vt:lpstr>FY24 Administration</vt:lpstr>
      <vt:lpstr>FY23 General Summary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cp:lastPrinted>2022-03-03T17:17:53Z</cp:lastPrinted>
  <dcterms:created xsi:type="dcterms:W3CDTF">2022-01-24T14:21:54Z</dcterms:created>
  <dcterms:modified xsi:type="dcterms:W3CDTF">2022-11-10T13:44:37Z</dcterms:modified>
</cp:coreProperties>
</file>