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1"/>
  </bookViews>
  <sheets>
    <sheet name="FY23 Expense" sheetId="1" r:id="rId1"/>
    <sheet name="FY23 Revenue" sheetId="2" r:id="rId2"/>
  </sheets>
  <definedNames>
    <definedName name="_xlnm.Print_Area" localSheetId="0">'FY23 Expense'!$A$1:$G$311</definedName>
    <definedName name="_xlnm.Print_Titles" localSheetId="0">'FY23 Expense'!$1:$1</definedName>
  </definedNames>
  <calcPr fullCalcOnLoad="1"/>
</workbook>
</file>

<file path=xl/comments1.xml><?xml version="1.0" encoding="utf-8"?>
<comments xmlns="http://schemas.openxmlformats.org/spreadsheetml/2006/main">
  <authors>
    <author>Finance</author>
    <author>Connie Bona</author>
  </authors>
  <commentList>
    <comment ref="E10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4,000 regular
3,600 Tazers  - actual 3,840 each year for 5 years
</t>
        </r>
      </text>
    </comment>
    <comment ref="D84" authorId="1">
      <text>
        <r>
          <rPr>
            <b/>
            <sz val="9"/>
            <rFont val="Tahoma"/>
            <family val="2"/>
          </rPr>
          <t>Connie Bona:</t>
        </r>
        <r>
          <rPr>
            <sz val="9"/>
            <rFont val="Tahoma"/>
            <family val="2"/>
          </rPr>
          <t xml:space="preserve">
Increase in employee hours.  Contracted services during Zoning vacancy.
</t>
        </r>
      </text>
    </comment>
    <comment ref="D290" authorId="1">
      <text>
        <r>
          <rPr>
            <b/>
            <sz val="9"/>
            <rFont val="Tahoma"/>
            <family val="2"/>
          </rPr>
          <t>Connie Bona:</t>
        </r>
        <r>
          <rPr>
            <sz val="9"/>
            <rFont val="Tahoma"/>
            <family val="2"/>
          </rPr>
          <t xml:space="preserve">
Made a double payment because was took the loan for more than we should have in prior year
</t>
        </r>
      </text>
    </comment>
    <comment ref="D287" authorId="1">
      <text>
        <r>
          <rPr>
            <b/>
            <sz val="9"/>
            <rFont val="Tahoma"/>
            <family val="2"/>
          </rPr>
          <t>Connie Bona:</t>
        </r>
        <r>
          <rPr>
            <sz val="9"/>
            <rFont val="Tahoma"/>
            <family val="2"/>
          </rPr>
          <t xml:space="preserve">
Result of re finance in FY20.</t>
        </r>
      </text>
    </comment>
    <comment ref="D289" authorId="1">
      <text>
        <r>
          <rPr>
            <b/>
            <sz val="9"/>
            <rFont val="Tahoma"/>
            <family val="2"/>
          </rPr>
          <t>Connie Bona:</t>
        </r>
        <r>
          <rPr>
            <sz val="9"/>
            <rFont val="Tahoma"/>
            <family val="2"/>
          </rPr>
          <t xml:space="preserve">
Result of refinance in previous year.</t>
        </r>
      </text>
    </comment>
    <comment ref="D15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Could not do work because of COVID.  Fire Marshall stated we did not need a back exit door.</t>
        </r>
      </text>
    </comment>
    <comment ref="F15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Gabel ends - painting and possible replacing.  Get an energy audit.
</t>
        </r>
      </text>
    </comment>
    <comment ref="F17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Stabilizer kit 8,400
High Pressure lift kit 10,800
Exaust Fan 5,000
</t>
        </r>
      </text>
    </comment>
    <comment ref="F17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reserves</t>
        </r>
      </text>
    </comment>
    <comment ref="E17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With purchases made most of this will be used up this year.</t>
        </r>
      </text>
    </comment>
    <comment ref="D19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FEMA
</t>
        </r>
      </text>
    </comment>
    <comment ref="F16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7 radios @ 1,000 ea
2 radios @ 1,500 ea</t>
        </r>
      </text>
    </comment>
    <comment ref="F23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vacant position - budgeting for a 2 person platinum</t>
        </r>
      </text>
    </comment>
    <comment ref="F4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New Server 10K
Offset with Unassigned Funds</t>
        </r>
      </text>
    </comment>
    <comment ref="F4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revenue from Charging Station</t>
        </r>
      </text>
    </comment>
    <comment ref="F2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New Phone system 10K offset with Unassigned Funds</t>
        </r>
      </text>
    </comment>
    <comment ref="F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Tax Penalty Revenue</t>
        </r>
      </text>
    </comment>
    <comment ref="F5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Reappraisal Reserve</t>
        </r>
      </text>
    </comment>
    <comment ref="F8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4K Unassigned Funds</t>
        </r>
      </text>
    </comment>
    <comment ref="F4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15K offset with Building Maintenance Revenue</t>
        </r>
      </text>
    </comment>
    <comment ref="F2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$200 for Front Porch Forum</t>
        </r>
      </text>
    </comment>
    <comment ref="F21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Move $200 to Admin Advertising</t>
        </r>
      </text>
    </comment>
    <comment ref="F28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Bridge St. project.  Eliminate East Main St.</t>
        </r>
      </text>
    </comment>
    <comment ref="F24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contract grounds maintenance.  Was 4,000</t>
        </r>
      </text>
    </comment>
    <comment ref="F25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Contract grounds maintl.  Was ,500</t>
        </r>
      </text>
    </comment>
    <comment ref="F29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10% cost</t>
        </r>
      </text>
    </comment>
    <comment ref="F29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10% cost</t>
        </r>
      </text>
    </comment>
    <comment ref="F29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15% cost</t>
        </r>
      </text>
    </comment>
    <comment ref="B21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Formerly VNA</t>
        </r>
      </text>
    </comment>
    <comment ref="F19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Approve through ballot</t>
        </r>
      </text>
    </comment>
    <comment ref="F12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Capital plan 2 new outfitted ruisers, use reserve to offset 1.</t>
        </r>
      </text>
    </comment>
    <comment ref="F11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 cruiser laptop, items to outfit cruiser (lights, cages, etc)</t>
        </r>
      </text>
    </comment>
    <comment ref="F7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Move to reserve line</t>
        </r>
      </text>
    </comment>
  </commentList>
</comments>
</file>

<file path=xl/comments2.xml><?xml version="1.0" encoding="utf-8"?>
<comments xmlns="http://schemas.openxmlformats.org/spreadsheetml/2006/main">
  <authors>
    <author>Connie Bona</author>
    <author>Finance</author>
  </authors>
  <commentList>
    <comment ref="D51" authorId="0">
      <text>
        <r>
          <rPr>
            <b/>
            <sz val="9"/>
            <rFont val="Tahoma"/>
            <family val="2"/>
          </rPr>
          <t>Connie Bona:</t>
        </r>
        <r>
          <rPr>
            <sz val="9"/>
            <rFont val="Tahoma"/>
            <family val="2"/>
          </rPr>
          <t xml:space="preserve">
JR 20130
Hwy St Aid 30443.50
the rest is Class 2 &amp; 3</t>
        </r>
      </text>
    </comment>
    <comment ref="F42" authorId="1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 Cruiser and cruiser equipment.
</t>
        </r>
      </text>
    </comment>
    <comment ref="F41" authorId="1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Expense for Brush Truck $200,000</t>
        </r>
      </text>
    </comment>
    <comment ref="F43" authorId="1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Reapprasal reserve coverng 100 of Reapprasal</t>
        </r>
      </text>
    </comment>
    <comment ref="F46" authorId="1">
      <text>
        <r>
          <rPr>
            <b/>
            <sz val="9"/>
            <rFont val="Tahoma"/>
            <family val="0"/>
          </rPr>
          <t xml:space="preserve">Finance:
10,000 New Server
10,000 Phone System
4,000 Legal PZ
</t>
        </r>
      </text>
    </comment>
  </commentList>
</comments>
</file>

<file path=xl/sharedStrings.xml><?xml version="1.0" encoding="utf-8"?>
<sst xmlns="http://schemas.openxmlformats.org/spreadsheetml/2006/main" count="748" uniqueCount="663">
  <si>
    <t>11-7-50 HIGHWAY</t>
  </si>
  <si>
    <t>TOWN ADMINISTRATION</t>
  </si>
  <si>
    <t>POLICE DEPARTMENT</t>
  </si>
  <si>
    <t>LIBRARY DEPARTMENT</t>
  </si>
  <si>
    <t>FIRE DEPARTMENT</t>
  </si>
  <si>
    <t>Tax Rate</t>
  </si>
  <si>
    <t>Current Fiscal Year</t>
  </si>
  <si>
    <t>Next Fiscal Year</t>
  </si>
  <si>
    <t>GF rate for tax billing purposes</t>
  </si>
  <si>
    <t>Amount To Be Raised</t>
  </si>
  <si>
    <t>Budget Amounts for Voter Approval</t>
  </si>
  <si>
    <t>General Fund Total</t>
  </si>
  <si>
    <t>Total - Town Administration</t>
  </si>
  <si>
    <t>Total - Police Department</t>
  </si>
  <si>
    <t>Total - Richmond Free Library</t>
  </si>
  <si>
    <t>Total - Fire Department</t>
  </si>
  <si>
    <t>RECREATION &amp; TRAILS</t>
  </si>
  <si>
    <t>Total - Recreation &amp; Trails</t>
  </si>
  <si>
    <t>Total - Appropriations</t>
  </si>
  <si>
    <t>Total - Highway Department</t>
  </si>
  <si>
    <t>Expense Budget Accounts</t>
  </si>
  <si>
    <t>Revenue Budget Accounts</t>
  </si>
  <si>
    <t>Total Highway Revenue</t>
  </si>
  <si>
    <t>Total General &amp; Highway Revenue</t>
  </si>
  <si>
    <t>Total General Fund Revenue</t>
  </si>
  <si>
    <t>(non tax revenue)</t>
  </si>
  <si>
    <t>PLANNING AND ZONING</t>
  </si>
  <si>
    <t>Total - Planning and Zoning</t>
  </si>
  <si>
    <t>Total - Listers</t>
  </si>
  <si>
    <t>CHARITABLE APPROPRIATIONS</t>
  </si>
  <si>
    <t>Administration Operations</t>
  </si>
  <si>
    <t xml:space="preserve"> </t>
  </si>
  <si>
    <t>FUND BALANCE USAGE</t>
  </si>
  <si>
    <t>FUND TRANSFERS</t>
  </si>
  <si>
    <t>Budget FY 2021</t>
  </si>
  <si>
    <t>Budget FY22</t>
  </si>
  <si>
    <t>Budget FY 2022</t>
  </si>
  <si>
    <t>FY 2021 - 2022</t>
  </si>
  <si>
    <t xml:space="preserve">Veterans  </t>
  </si>
  <si>
    <t xml:space="preserve">Veterans </t>
  </si>
  <si>
    <t>Richmond Terrace</t>
  </si>
  <si>
    <t>Tax Rate for Exemptions</t>
  </si>
  <si>
    <t>GF rate for exemptions</t>
  </si>
  <si>
    <t>Tax dollars</t>
  </si>
  <si>
    <t>Homestead $</t>
  </si>
  <si>
    <t>Non-Homestead $</t>
  </si>
  <si>
    <t>Total dollars to be raised</t>
  </si>
  <si>
    <t>Exemptions</t>
  </si>
  <si>
    <t>Total Town Rate/SB - To be set July 2020</t>
  </si>
  <si>
    <t>Rate Increase over prior year tax rate</t>
  </si>
  <si>
    <t>Percentage increase over prior year</t>
  </si>
  <si>
    <t>Budget FY21</t>
  </si>
  <si>
    <t>Tax Rate per $100</t>
  </si>
  <si>
    <t>Homestead School Rate</t>
  </si>
  <si>
    <t>Non-Homestead School Rate</t>
  </si>
  <si>
    <t>Budget FY23</t>
  </si>
  <si>
    <t>Budget FY 2023</t>
  </si>
  <si>
    <t>Actual FY 2021</t>
  </si>
  <si>
    <t>Actual FY21</t>
  </si>
  <si>
    <t>Overtime</t>
  </si>
  <si>
    <t>Chart of Account #</t>
  </si>
  <si>
    <t>10-7-10-0-10.00</t>
  </si>
  <si>
    <t xml:space="preserve">10-7-10-1-45.02 </t>
  </si>
  <si>
    <t xml:space="preserve">10-7-10-0-10.05 </t>
  </si>
  <si>
    <t>10-7-10-0-10.01</t>
  </si>
  <si>
    <t xml:space="preserve">10-7-10-0-10.30 </t>
  </si>
  <si>
    <t xml:space="preserve">10-7-10-0-11.00 </t>
  </si>
  <si>
    <t xml:space="preserve">10-7-10-0-12.00 </t>
  </si>
  <si>
    <t xml:space="preserve">10-7-10-0-15.00 </t>
  </si>
  <si>
    <t xml:space="preserve">10-7-10-0-15.01 </t>
  </si>
  <si>
    <t xml:space="preserve">10-7-10-0-15.02 </t>
  </si>
  <si>
    <t xml:space="preserve">10-7-10-0-15.03 </t>
  </si>
  <si>
    <t xml:space="preserve">10-7-10-0-15.04 </t>
  </si>
  <si>
    <t xml:space="preserve">10-7-10-1-42.00 </t>
  </si>
  <si>
    <t xml:space="preserve">10-7-10-0-17.00 </t>
  </si>
  <si>
    <t xml:space="preserve">10-7-10-1-27.00 </t>
  </si>
  <si>
    <t xml:space="preserve">10-7-10-1-29.00 </t>
  </si>
  <si>
    <t xml:space="preserve">10-7-10-0-10.03 </t>
  </si>
  <si>
    <t xml:space="preserve">10-7-10-1-25.03 </t>
  </si>
  <si>
    <t xml:space="preserve">10-7-10-1-20.01 </t>
  </si>
  <si>
    <t xml:space="preserve">10-7-10-1-20.00 </t>
  </si>
  <si>
    <t xml:space="preserve">10-7-10-1-22.00 </t>
  </si>
  <si>
    <t xml:space="preserve">10-7-10-1-30.00 </t>
  </si>
  <si>
    <t xml:space="preserve">10-7-10-1-21.00 </t>
  </si>
  <si>
    <t xml:space="preserve">10-7-10-1-23.00 </t>
  </si>
  <si>
    <t xml:space="preserve">10-7-10-1-24.00 </t>
  </si>
  <si>
    <t xml:space="preserve">10-7-10-1-45.00 </t>
  </si>
  <si>
    <t xml:space="preserve">10-7-10-1-45.03 </t>
  </si>
  <si>
    <t xml:space="preserve">10-7-10-1-45.05 </t>
  </si>
  <si>
    <t xml:space="preserve">10-7-10-1-45-06 </t>
  </si>
  <si>
    <t xml:space="preserve">10-7-10-2-31.00 </t>
  </si>
  <si>
    <t xml:space="preserve">10-7-10-2-32.00 </t>
  </si>
  <si>
    <t xml:space="preserve">10-7-10-2-32.01 </t>
  </si>
  <si>
    <t xml:space="preserve">10-7-10-2-33.00 </t>
  </si>
  <si>
    <t xml:space="preserve">10-7-10-2-34.00 </t>
  </si>
  <si>
    <t xml:space="preserve">10-7-10-2-62.00 </t>
  </si>
  <si>
    <t xml:space="preserve">10-7-10-2-62.01 </t>
  </si>
  <si>
    <t xml:space="preserve">10-7-10-3-42.01 </t>
  </si>
  <si>
    <t xml:space="preserve">10-7-10-3-43.00 </t>
  </si>
  <si>
    <t xml:space="preserve">10-7-10-3-44.00 </t>
  </si>
  <si>
    <t xml:space="preserve">10-7-10-3-46.00 </t>
  </si>
  <si>
    <t xml:space="preserve">10-7-10-3-48.00 </t>
  </si>
  <si>
    <t xml:space="preserve">10-7-10-3-48.01 </t>
  </si>
  <si>
    <t xml:space="preserve">10-7-10-3-80.00 </t>
  </si>
  <si>
    <t xml:space="preserve">10-7-10-3-80.03 </t>
  </si>
  <si>
    <t xml:space="preserve">10-8-90-5-95.03 </t>
  </si>
  <si>
    <t xml:space="preserve">10-7-10-2-43.01 </t>
  </si>
  <si>
    <t xml:space="preserve">10-7-12-1-20.00 </t>
  </si>
  <si>
    <t xml:space="preserve">10-7-12-1-45.00 </t>
  </si>
  <si>
    <t xml:space="preserve">10-7-12-1-45.01 </t>
  </si>
  <si>
    <t xml:space="preserve">10-7-12-3-47.00 </t>
  </si>
  <si>
    <t xml:space="preserve">10-7-90-1-91.00 </t>
  </si>
  <si>
    <t xml:space="preserve">10-7-15-0-10.00 </t>
  </si>
  <si>
    <t xml:space="preserve">10-7-15-0-11.00 </t>
  </si>
  <si>
    <t xml:space="preserve">10-7-15-0-12.00 </t>
  </si>
  <si>
    <t xml:space="preserve">10-7-15-0-15.00 </t>
  </si>
  <si>
    <t xml:space="preserve">10-7-15-0-15.03 </t>
  </si>
  <si>
    <t xml:space="preserve">10-7-15-1-20.00 </t>
  </si>
  <si>
    <t xml:space="preserve">10-7-15-1-21.00 </t>
  </si>
  <si>
    <t xml:space="preserve">10-7-15-1-24.00 </t>
  </si>
  <si>
    <t xml:space="preserve">10-7-15-1-27.00 </t>
  </si>
  <si>
    <t xml:space="preserve">10-7-15-1-29.00 </t>
  </si>
  <si>
    <t xml:space="preserve">10-7-15-1-42.00 </t>
  </si>
  <si>
    <t xml:space="preserve">10-7-15-1-45.00 </t>
  </si>
  <si>
    <t xml:space="preserve">10-7-15-1-45.01 </t>
  </si>
  <si>
    <t xml:space="preserve">10-7-15-3-43.00 </t>
  </si>
  <si>
    <t xml:space="preserve">10-7-15-1-43.01 </t>
  </si>
  <si>
    <t xml:space="preserve">10-8-90-5-95.08 </t>
  </si>
  <si>
    <t xml:space="preserve">10-7-20-0-10.00 </t>
  </si>
  <si>
    <t xml:space="preserve">10-7-20-0-10.06 </t>
  </si>
  <si>
    <t xml:space="preserve">10-7-20-0-10.01 </t>
  </si>
  <si>
    <t xml:space="preserve">10-7-20-0-10.30 </t>
  </si>
  <si>
    <t xml:space="preserve">10-7-20-0-10.99 </t>
  </si>
  <si>
    <t xml:space="preserve">10-7-20-0-11.00 </t>
  </si>
  <si>
    <t xml:space="preserve">10-7-20-0-12.00 </t>
  </si>
  <si>
    <t xml:space="preserve">10-7-20-0-15.00 </t>
  </si>
  <si>
    <t xml:space="preserve">10-7-20-0-15.01 </t>
  </si>
  <si>
    <t xml:space="preserve">10-7-20-0-15.05 </t>
  </si>
  <si>
    <t xml:space="preserve">10-7-20-0-15.03 </t>
  </si>
  <si>
    <t xml:space="preserve">10-7-20-0-15.04 </t>
  </si>
  <si>
    <t xml:space="preserve">10-7-20-0-10.05 </t>
  </si>
  <si>
    <t xml:space="preserve">10-7-20-0-10.04 </t>
  </si>
  <si>
    <t xml:space="preserve">10-7-20-1-16.00 </t>
  </si>
  <si>
    <t xml:space="preserve">10-7-20-1-16.01 </t>
  </si>
  <si>
    <t xml:space="preserve">10-7-20-1-20.00 </t>
  </si>
  <si>
    <t xml:space="preserve">10-7-20-1-22.00 </t>
  </si>
  <si>
    <t xml:space="preserve">10-7-20-1-22.01 </t>
  </si>
  <si>
    <t xml:space="preserve">10-7-20-1-22.02 </t>
  </si>
  <si>
    <t xml:space="preserve">10-7-20-1-27.00 </t>
  </si>
  <si>
    <t xml:space="preserve">10-7-20-1-27.01 </t>
  </si>
  <si>
    <t xml:space="preserve">10-7-20-1-28.00 </t>
  </si>
  <si>
    <t xml:space="preserve">10-7-20-1-29.00 </t>
  </si>
  <si>
    <t xml:space="preserve">10-7-20-1-30.00 </t>
  </si>
  <si>
    <t xml:space="preserve">10-7-20-2-20.10 </t>
  </si>
  <si>
    <t xml:space="preserve">10-7-20-3-20.00 </t>
  </si>
  <si>
    <t xml:space="preserve">10-7-20-3-35.00 </t>
  </si>
  <si>
    <t xml:space="preserve">10-7-20-5-50.00 </t>
  </si>
  <si>
    <t xml:space="preserve">10-7-20-5-52.00 </t>
  </si>
  <si>
    <t xml:space="preserve">10-7-20-5-52.18 </t>
  </si>
  <si>
    <t xml:space="preserve">10-7-20-5-52.19 </t>
  </si>
  <si>
    <t xml:space="preserve">10-7-20-0-90.01 </t>
  </si>
  <si>
    <t xml:space="preserve">10-7-90-5-93.01 </t>
  </si>
  <si>
    <t xml:space="preserve">10-7-20-5-50.01 </t>
  </si>
  <si>
    <t xml:space="preserve">10-7-35-0-10.00 </t>
  </si>
  <si>
    <t xml:space="preserve">10-7-35-0-10.30 </t>
  </si>
  <si>
    <t xml:space="preserve">10-7-35-0-11.00 </t>
  </si>
  <si>
    <t xml:space="preserve">10-7-35-0-12.00 </t>
  </si>
  <si>
    <t xml:space="preserve">10-7-35-0-15.00 </t>
  </si>
  <si>
    <t xml:space="preserve">10-7-35-0-15.03 </t>
  </si>
  <si>
    <t xml:space="preserve">10-7-35-1-20.00 </t>
  </si>
  <si>
    <t xml:space="preserve">10-7-35-1-21.00 </t>
  </si>
  <si>
    <t xml:space="preserve">10-7-35-1-22.00 </t>
  </si>
  <si>
    <t xml:space="preserve">10-7-35-1-27.00 </t>
  </si>
  <si>
    <t xml:space="preserve">10-7-35-1-29.00 </t>
  </si>
  <si>
    <t xml:space="preserve">10-7-35-1-29.01 </t>
  </si>
  <si>
    <t xml:space="preserve">10-7-35-1-30.00 </t>
  </si>
  <si>
    <t xml:space="preserve">10-7-35-2-31.00 </t>
  </si>
  <si>
    <t xml:space="preserve">10-7-35-2-32.00 </t>
  </si>
  <si>
    <t xml:space="preserve">10-7-35-2-33.00 </t>
  </si>
  <si>
    <t xml:space="preserve">10-7-35-2-62.00 </t>
  </si>
  <si>
    <t xml:space="preserve">10-7-35-3-20.01 </t>
  </si>
  <si>
    <t xml:space="preserve">10-7-35-3-45.01 </t>
  </si>
  <si>
    <t xml:space="preserve">10-7-90-2-92.01 </t>
  </si>
  <si>
    <t xml:space="preserve">10-7-40-0-10.00 </t>
  </si>
  <si>
    <t xml:space="preserve">10-7-40-0-11.00 </t>
  </si>
  <si>
    <t xml:space="preserve">10-7-40-1-18.00 </t>
  </si>
  <si>
    <t xml:space="preserve">10-7-40-1-27.00 </t>
  </si>
  <si>
    <t xml:space="preserve">10-7-40-1-29.00 </t>
  </si>
  <si>
    <t xml:space="preserve">10-7-40-1-30.00 </t>
  </si>
  <si>
    <t xml:space="preserve">10-7-40-1-95.00 </t>
  </si>
  <si>
    <t xml:space="preserve">10-7-40-2-31.00 </t>
  </si>
  <si>
    <t xml:space="preserve">10-7-40-2-32.00 </t>
  </si>
  <si>
    <t xml:space="preserve">10-7-40-2-33.00 </t>
  </si>
  <si>
    <t xml:space="preserve">10-7-40-2-62.00 </t>
  </si>
  <si>
    <t xml:space="preserve">10-7-40-2-30.00 </t>
  </si>
  <si>
    <t xml:space="preserve">10-7-40-3-00.00 </t>
  </si>
  <si>
    <t xml:space="preserve">10-7-40-3-00.01 </t>
  </si>
  <si>
    <t xml:space="preserve">10-7-40-5-35.01 </t>
  </si>
  <si>
    <t xml:space="preserve">10-7-40-5-35.03 </t>
  </si>
  <si>
    <t xml:space="preserve">10-7-40-5-50.00 </t>
  </si>
  <si>
    <t xml:space="preserve">10-7-40-5-51.01 </t>
  </si>
  <si>
    <t xml:space="preserve">10-7-40-5-52.00 </t>
  </si>
  <si>
    <t xml:space="preserve">10-7-40-5-52.02 </t>
  </si>
  <si>
    <t xml:space="preserve">10-7-40-5-53.01 </t>
  </si>
  <si>
    <t xml:space="preserve">10-7-40-5-55.00 </t>
  </si>
  <si>
    <t xml:space="preserve">10-7-40-5-57.00 </t>
  </si>
  <si>
    <t xml:space="preserve">10-7-40-5-80.05 </t>
  </si>
  <si>
    <t xml:space="preserve">10-7-40-5-80.06 </t>
  </si>
  <si>
    <t xml:space="preserve">10-7-90-5-90.03 </t>
  </si>
  <si>
    <t xml:space="preserve">10-7-40-5-80.03 </t>
  </si>
  <si>
    <t xml:space="preserve">10-7-90-5-90.05 </t>
  </si>
  <si>
    <t xml:space="preserve">10-7-90-5-90.06 </t>
  </si>
  <si>
    <t xml:space="preserve">10-7-90-5-93.04 </t>
  </si>
  <si>
    <t xml:space="preserve">10-7-90-5-93.00 </t>
  </si>
  <si>
    <t xml:space="preserve">10-7-60-0-10.00 </t>
  </si>
  <si>
    <t xml:space="preserve">10-7-60-0-11.00 </t>
  </si>
  <si>
    <t xml:space="preserve">10-7-60-1-42.01 </t>
  </si>
  <si>
    <t xml:space="preserve">10-7-60-2-32.00 </t>
  </si>
  <si>
    <t xml:space="preserve">10-7-60-2-33.00 </t>
  </si>
  <si>
    <t xml:space="preserve">10-7-60-2-34.00 </t>
  </si>
  <si>
    <t xml:space="preserve">10-7-60-2-62.00 </t>
  </si>
  <si>
    <t xml:space="preserve">10-7-60-2-62.01 </t>
  </si>
  <si>
    <t xml:space="preserve">10-7-60-2-62.02 </t>
  </si>
  <si>
    <t xml:space="preserve">10-7-60-3-95.00 </t>
  </si>
  <si>
    <t xml:space="preserve">10-7-60-3-95.01 </t>
  </si>
  <si>
    <t xml:space="preserve">10-8-90-5-92.22 </t>
  </si>
  <si>
    <t xml:space="preserve">10-7-90-2-92.02 </t>
  </si>
  <si>
    <t xml:space="preserve">10-8-90-5-95.01 </t>
  </si>
  <si>
    <t>10-8-90-5-95.02</t>
  </si>
  <si>
    <t xml:space="preserve">10-8-90-5-95.04 </t>
  </si>
  <si>
    <t xml:space="preserve">10-8-90-5-95.06 </t>
  </si>
  <si>
    <t xml:space="preserve">10-8-90-5-95.07 </t>
  </si>
  <si>
    <t xml:space="preserve">10-8-90-5-95.09 </t>
  </si>
  <si>
    <t xml:space="preserve">10-8-90-5-95.10 </t>
  </si>
  <si>
    <t xml:space="preserve">10-8-90-5-95.11 </t>
  </si>
  <si>
    <t xml:space="preserve">10-8-90-5-95.12 </t>
  </si>
  <si>
    <t xml:space="preserve">10-8-90-5-95.13 </t>
  </si>
  <si>
    <t xml:space="preserve">10-8-90-5-95.14 </t>
  </si>
  <si>
    <t xml:space="preserve">10-8-90-5-95.15 </t>
  </si>
  <si>
    <t xml:space="preserve">10-8-90-5-95.16 </t>
  </si>
  <si>
    <t xml:space="preserve">10-8-90-5-95.17 </t>
  </si>
  <si>
    <t xml:space="preserve">10-8-90-5-95.18 </t>
  </si>
  <si>
    <t xml:space="preserve">10-8-90-5-92.21 </t>
  </si>
  <si>
    <t xml:space="preserve">11-7-50-0-10.00 </t>
  </si>
  <si>
    <t xml:space="preserve">11-7-50-0-10.30 </t>
  </si>
  <si>
    <t xml:space="preserve">11-7-50-0-10.98 </t>
  </si>
  <si>
    <t xml:space="preserve">11-7-50-0-11.00 </t>
  </si>
  <si>
    <t xml:space="preserve">11-7-50-0-12.00 </t>
  </si>
  <si>
    <t xml:space="preserve">11-7-50-0-15.00 </t>
  </si>
  <si>
    <t xml:space="preserve">11-7-10-0-15.03 </t>
  </si>
  <si>
    <t xml:space="preserve">11-7-50-0-16.00 </t>
  </si>
  <si>
    <t xml:space="preserve">11-7-50-1-20.00 </t>
  </si>
  <si>
    <t xml:space="preserve">11-7-50-1-29.00 </t>
  </si>
  <si>
    <t xml:space="preserve">11-7-50-1-30.00 </t>
  </si>
  <si>
    <t xml:space="preserve">11-7-50-2-29.00 </t>
  </si>
  <si>
    <t xml:space="preserve">11-7-50-2-29.01 </t>
  </si>
  <si>
    <t>11-7-50-2-31.00</t>
  </si>
  <si>
    <t xml:space="preserve">11-7-50-2-32.00 </t>
  </si>
  <si>
    <t xml:space="preserve">11-7-50-2-33.00 </t>
  </si>
  <si>
    <t xml:space="preserve">11-7-50-2-34.00 </t>
  </si>
  <si>
    <t xml:space="preserve">11-7-50-2-62.00 </t>
  </si>
  <si>
    <t xml:space="preserve">11-7-50-3-32.01 </t>
  </si>
  <si>
    <t xml:space="preserve">11-7-50-5-35.00 </t>
  </si>
  <si>
    <t xml:space="preserve">11-7-50-5-35.01 </t>
  </si>
  <si>
    <t xml:space="preserve">11-7-50-5-50.00 </t>
  </si>
  <si>
    <t xml:space="preserve">11-7-50-5-50.02 </t>
  </si>
  <si>
    <t xml:space="preserve">11-7-50-5-52.00 </t>
  </si>
  <si>
    <t xml:space="preserve">11-7-50-5-52.01 </t>
  </si>
  <si>
    <t xml:space="preserve">11-7-50-5-52.03 </t>
  </si>
  <si>
    <t xml:space="preserve">11-7-50-5-52.04 </t>
  </si>
  <si>
    <t xml:space="preserve">11-7-50-5-52.05 </t>
  </si>
  <si>
    <t xml:space="preserve">11-7-50-5-52.06 </t>
  </si>
  <si>
    <t xml:space="preserve">11-7-50-5-52.07 </t>
  </si>
  <si>
    <t xml:space="preserve">11-7-50-5-52.08 </t>
  </si>
  <si>
    <t xml:space="preserve">11-7-50-5-52.09 </t>
  </si>
  <si>
    <t xml:space="preserve">11-7-50-5-52.10 </t>
  </si>
  <si>
    <t xml:space="preserve">11-7-50-5-52.18 </t>
  </si>
  <si>
    <t xml:space="preserve">11-7-50-5-52.19 </t>
  </si>
  <si>
    <t xml:space="preserve">11-7-50-5-53.00 </t>
  </si>
  <si>
    <t xml:space="preserve">11-7-50-6-45.18 </t>
  </si>
  <si>
    <t xml:space="preserve">11-7-50-6-46.00 </t>
  </si>
  <si>
    <t xml:space="preserve">11-7-50-6-57.00 </t>
  </si>
  <si>
    <t xml:space="preserve">11-7-50-6-57.01 </t>
  </si>
  <si>
    <t xml:space="preserve">11-7-50-6-57.03 </t>
  </si>
  <si>
    <t xml:space="preserve">11-7-50-6-57.04 </t>
  </si>
  <si>
    <t xml:space="preserve">11-7-50-6-57.19 </t>
  </si>
  <si>
    <t xml:space="preserve">11-7-50-6-60.00 </t>
  </si>
  <si>
    <t xml:space="preserve">11-7-50-6-60.01 </t>
  </si>
  <si>
    <t xml:space="preserve">11-7-50-6-60.19 </t>
  </si>
  <si>
    <t xml:space="preserve">11-7-50-6-62.02 </t>
  </si>
  <si>
    <t xml:space="preserve">11-7-50-6-63.00 </t>
  </si>
  <si>
    <t xml:space="preserve">11-7-50-6-63.02 </t>
  </si>
  <si>
    <t xml:space="preserve">11-7-50-6-63.03 </t>
  </si>
  <si>
    <t xml:space="preserve">11-7-50-6-64.00 </t>
  </si>
  <si>
    <t xml:space="preserve">11-7-50-6-60.03 </t>
  </si>
  <si>
    <t xml:space="preserve">11-7-50-6-60.05 </t>
  </si>
  <si>
    <t xml:space="preserve">11-7-50-6-60.06 </t>
  </si>
  <si>
    <t xml:space="preserve">11-7-50-6-64.01 </t>
  </si>
  <si>
    <t xml:space="preserve">11-7-50-6-64.02 </t>
  </si>
  <si>
    <t xml:space="preserve">11-7-90-2-90.11 </t>
  </si>
  <si>
    <t>11-7-90-2-90.13</t>
  </si>
  <si>
    <t xml:space="preserve">11-7-90-5-90.15 </t>
  </si>
  <si>
    <t xml:space="preserve">11-7-90-5-90.21 </t>
  </si>
  <si>
    <t xml:space="preserve">11-7-90-5-90-22 </t>
  </si>
  <si>
    <t xml:space="preserve">11-7-90-5-90.36 </t>
  </si>
  <si>
    <t xml:space="preserve">11-7-90-5-90.37 </t>
  </si>
  <si>
    <t xml:space="preserve">11-7-90-5-90.33 </t>
  </si>
  <si>
    <t xml:space="preserve">11-7-90-5-90.34 </t>
  </si>
  <si>
    <t xml:space="preserve">10-7-90-5-90.44 </t>
  </si>
  <si>
    <t xml:space="preserve">11-7-90-5-90.45 </t>
  </si>
  <si>
    <t xml:space="preserve">11-7-90-5-90.49 </t>
  </si>
  <si>
    <t xml:space="preserve">11-7-90-5-90.46 </t>
  </si>
  <si>
    <t xml:space="preserve">11-7-90-5-93.01 </t>
  </si>
  <si>
    <t xml:space="preserve">11-7-90-5-93.02 </t>
  </si>
  <si>
    <t xml:space="preserve">11-7-90-5-93.03 </t>
  </si>
  <si>
    <t xml:space="preserve">11-7-90-5-93.04 </t>
  </si>
  <si>
    <t>Administration salaries</t>
  </si>
  <si>
    <t>Contract services animal</t>
  </si>
  <si>
    <t>Selectboard</t>
  </si>
  <si>
    <t>Delinquent Tax Collector</t>
  </si>
  <si>
    <t>Health insurance opt out</t>
  </si>
  <si>
    <t>SS/Medicare - Adm.</t>
  </si>
  <si>
    <t>Municipal retirement</t>
  </si>
  <si>
    <t>Health insurance</t>
  </si>
  <si>
    <t>Health insurance HSA</t>
  </si>
  <si>
    <t>Health insurance HRA</t>
  </si>
  <si>
    <t>Long term disability</t>
  </si>
  <si>
    <t>Health insurance broker fees</t>
  </si>
  <si>
    <t>Association dues</t>
  </si>
  <si>
    <t>Recognitions/Awards</t>
  </si>
  <si>
    <t>Training/Education</t>
  </si>
  <si>
    <t>Travel - Adm.</t>
  </si>
  <si>
    <t>Election expenses</t>
  </si>
  <si>
    <t>Town reports</t>
  </si>
  <si>
    <t>Recording books</t>
  </si>
  <si>
    <t>Office supplies</t>
  </si>
  <si>
    <t>Office equipment</t>
  </si>
  <si>
    <t>Telephone/Internet</t>
  </si>
  <si>
    <t>Postage - Adm.</t>
  </si>
  <si>
    <t>Website administration</t>
  </si>
  <si>
    <t>Advertising - Adm.</t>
  </si>
  <si>
    <t>Contract services admin</t>
  </si>
  <si>
    <t>Contract services election</t>
  </si>
  <si>
    <t>Technology equipment</t>
  </si>
  <si>
    <t>Heat</t>
  </si>
  <si>
    <t>Electric</t>
  </si>
  <si>
    <t>Electric Vehicle Charging Station</t>
  </si>
  <si>
    <t>Water and Sewer</t>
  </si>
  <si>
    <t>Trash removal</t>
  </si>
  <si>
    <t>Building maintenance</t>
  </si>
  <si>
    <t>Landscaping &amp; tree maintenance</t>
  </si>
  <si>
    <t>VLCT membership dues</t>
  </si>
  <si>
    <t>Legal</t>
  </si>
  <si>
    <t>Engineering Review</t>
  </si>
  <si>
    <t>General/PACIF Insurance</t>
  </si>
  <si>
    <t>County tax</t>
  </si>
  <si>
    <t>Emergency management</t>
  </si>
  <si>
    <t>Flags</t>
  </si>
  <si>
    <t>Fire protection</t>
  </si>
  <si>
    <t>Office supplies listing</t>
  </si>
  <si>
    <t>Tax map maintenance</t>
  </si>
  <si>
    <t>Reappraisal reserve</t>
  </si>
  <si>
    <t>Salaries</t>
  </si>
  <si>
    <t>Postage - PZ</t>
  </si>
  <si>
    <t>Advertising - PZ</t>
  </si>
  <si>
    <t>Travel - PZ</t>
  </si>
  <si>
    <t>Contract services planning &amp; zoning</t>
  </si>
  <si>
    <t>Video &amp; broadcasting</t>
  </si>
  <si>
    <t>Transportation Planning</t>
  </si>
  <si>
    <t>Regional planning dues</t>
  </si>
  <si>
    <t>Regular salaries</t>
  </si>
  <si>
    <t>On-call hours</t>
  </si>
  <si>
    <t>SRO contract hours</t>
  </si>
  <si>
    <t>Social Security/Medicare</t>
  </si>
  <si>
    <t>Short Term disability</t>
  </si>
  <si>
    <t>Life insurance</t>
  </si>
  <si>
    <t xml:space="preserve">Constable training </t>
  </si>
  <si>
    <t>Uniforms, vests, tazors</t>
  </si>
  <si>
    <t>Body Cameras</t>
  </si>
  <si>
    <t>Office equipment (Copier &amp; DPS)</t>
  </si>
  <si>
    <t>Computer - office &amp; Camera</t>
  </si>
  <si>
    <t>General/PACIF insurance</t>
  </si>
  <si>
    <t>Dispatch</t>
  </si>
  <si>
    <t>Forensic testing</t>
  </si>
  <si>
    <t>Travel</t>
  </si>
  <si>
    <t>Telephone</t>
  </si>
  <si>
    <t>Polygraph testing</t>
  </si>
  <si>
    <t>Police supplies (non office &amp; non uniform)</t>
  </si>
  <si>
    <t>Equipment repair</t>
  </si>
  <si>
    <t>Police cruiser repair</t>
  </si>
  <si>
    <t>Police cruiser equipment</t>
  </si>
  <si>
    <t>Police cruiser tires</t>
  </si>
  <si>
    <t>Police cruiser purchase</t>
  </si>
  <si>
    <t>Police capital reserve</t>
  </si>
  <si>
    <t>Community outreach</t>
  </si>
  <si>
    <t>Postage</t>
  </si>
  <si>
    <t>Computer</t>
  </si>
  <si>
    <t>Electricity</t>
  </si>
  <si>
    <t>Maintenance</t>
  </si>
  <si>
    <t>Books</t>
  </si>
  <si>
    <t>Programs</t>
  </si>
  <si>
    <t>Library reserve</t>
  </si>
  <si>
    <t>Medical</t>
  </si>
  <si>
    <t>Public relations</t>
  </si>
  <si>
    <t>Turnout gear</t>
  </si>
  <si>
    <t>Air packs</t>
  </si>
  <si>
    <t>Radio repair</t>
  </si>
  <si>
    <t>Radio dispatch</t>
  </si>
  <si>
    <t>Gas, oil &amp; diesel fuel</t>
  </si>
  <si>
    <t>Pump testing</t>
  </si>
  <si>
    <t>Hose testing</t>
  </si>
  <si>
    <t>Supplies</t>
  </si>
  <si>
    <t>Equipment purchase</t>
  </si>
  <si>
    <t>2018 Engine principal</t>
  </si>
  <si>
    <t>2018 Engine interest</t>
  </si>
  <si>
    <t>2005  Engine bond</t>
  </si>
  <si>
    <t>2005 Engine Interest</t>
  </si>
  <si>
    <t>2015 Engine  - bond FY16</t>
  </si>
  <si>
    <t>2015 Engine - Interest FY16</t>
  </si>
  <si>
    <t>Safety equipment &amp; gear reserve</t>
  </si>
  <si>
    <t>Fire Capital reserve</t>
  </si>
  <si>
    <t>Recreation salaries</t>
  </si>
  <si>
    <t>Park maintenance</t>
  </si>
  <si>
    <t>Trails maintenance</t>
  </si>
  <si>
    <t>Recreation equipment</t>
  </si>
  <si>
    <t>Conservation commission supplies</t>
  </si>
  <si>
    <t>Special events</t>
  </si>
  <si>
    <t>Conservation fund 1Cent</t>
  </si>
  <si>
    <t>VT Family Network</t>
  </si>
  <si>
    <t>Age Well</t>
  </si>
  <si>
    <t>Lund</t>
  </si>
  <si>
    <t>Richmond Community Band</t>
  </si>
  <si>
    <t>Richmond Rescue</t>
  </si>
  <si>
    <t>Hale &amp; Hearty</t>
  </si>
  <si>
    <t>UVM Home Health &amp; Hospice</t>
  </si>
  <si>
    <t>VT Center for Independent Living</t>
  </si>
  <si>
    <t>Front Porch Forum</t>
  </si>
  <si>
    <t>Our Community Cares Camp (OCCC)</t>
  </si>
  <si>
    <t>Committee on Temporary Shelter (COTS)</t>
  </si>
  <si>
    <t>Steps against domestic violence</t>
  </si>
  <si>
    <t>Lake Iroquois Association</t>
  </si>
  <si>
    <t>Uniforms</t>
  </si>
  <si>
    <t>Education /Licenses</t>
  </si>
  <si>
    <t>General Insure/VLCT PACIF</t>
  </si>
  <si>
    <t>Radio</t>
  </si>
  <si>
    <t>Gas &amp; Oil</t>
  </si>
  <si>
    <t>Diesel fuel</t>
  </si>
  <si>
    <t>Winter maintenance attachments</t>
  </si>
  <si>
    <t>Tire chains</t>
  </si>
  <si>
    <t>Tires</t>
  </si>
  <si>
    <t>Equipment rental</t>
  </si>
  <si>
    <t>Engineers/Consultants - roads</t>
  </si>
  <si>
    <t>Small equipment purchase</t>
  </si>
  <si>
    <t>Cutting edges</t>
  </si>
  <si>
    <t>Welding &amp; cutting supplies</t>
  </si>
  <si>
    <t>Equip. rental wood chip</t>
  </si>
  <si>
    <t>Patching</t>
  </si>
  <si>
    <t>Chloride</t>
  </si>
  <si>
    <t>Sweeping</t>
  </si>
  <si>
    <t>Centerline paint &amp; shoulder</t>
  </si>
  <si>
    <t>Signs</t>
  </si>
  <si>
    <t>Crosswalks Illuminated</t>
  </si>
  <si>
    <t>Culverts</t>
  </si>
  <si>
    <t>Gravel &amp; aggregates</t>
  </si>
  <si>
    <t>Salt</t>
  </si>
  <si>
    <t>Sand</t>
  </si>
  <si>
    <t>Retreatment</t>
  </si>
  <si>
    <t>Storm water &amp; sidewalks</t>
  </si>
  <si>
    <t>Jericho Road Interest</t>
  </si>
  <si>
    <t>Project 4a Millet storm water</t>
  </si>
  <si>
    <t>2015 FY16 Tandem truck principal</t>
  </si>
  <si>
    <t>2015 FY16 Dump truck interest</t>
  </si>
  <si>
    <t>2017 FY20 Grader principal</t>
  </si>
  <si>
    <t>2017 FY20 Grader interest</t>
  </si>
  <si>
    <t>2019 FY20 Dump truck interest</t>
  </si>
  <si>
    <t>2020 FY20 Dump Truck principal</t>
  </si>
  <si>
    <t>2020 FY20 Dump Truck interest</t>
  </si>
  <si>
    <t>FY22 Utility Vehicle - Pick up truck</t>
  </si>
  <si>
    <t>FY22 Dump Truck #1 deposit</t>
  </si>
  <si>
    <t>Contract services technology support</t>
  </si>
  <si>
    <t>Contracted services independent Auditors</t>
  </si>
  <si>
    <t>Contract listing services</t>
  </si>
  <si>
    <t>Bulding Maintenance (routine)</t>
  </si>
  <si>
    <t>Fleet maintenance</t>
  </si>
  <si>
    <t>Lake Iroquois Recreation District</t>
  </si>
  <si>
    <t>Electricity - Garage</t>
  </si>
  <si>
    <t>Electricity - Street lights</t>
  </si>
  <si>
    <t>Repair -  Grader</t>
  </si>
  <si>
    <t xml:space="preserve">Repair - Loader </t>
  </si>
  <si>
    <t xml:space="preserve">Repair - Excavator </t>
  </si>
  <si>
    <t xml:space="preserve">Repair - Park mower </t>
  </si>
  <si>
    <t>Repair - Roadside mower</t>
  </si>
  <si>
    <t>Repair - Utility vehicle</t>
  </si>
  <si>
    <t>Repair - Tractor</t>
  </si>
  <si>
    <t xml:space="preserve">Repair - Dump Truck Fleet </t>
  </si>
  <si>
    <t>Repair - Pickup Truck Fleet</t>
  </si>
  <si>
    <t>Repair - Small equipment</t>
  </si>
  <si>
    <t>Equipment parts - Miscellaneous</t>
  </si>
  <si>
    <t xml:space="preserve">Supplies - Miscellaneous </t>
  </si>
  <si>
    <t>Jericho Road principal</t>
  </si>
  <si>
    <t>Reserve - Highway Capital</t>
  </si>
  <si>
    <t>Reserve - Bridge &amp; Culvert</t>
  </si>
  <si>
    <t xml:space="preserve">Reserve - Guardrail </t>
  </si>
  <si>
    <t>Reserve - Sidewalks</t>
  </si>
  <si>
    <t>10-6-10-1-20.05</t>
  </si>
  <si>
    <t>10-6-10-1-21.01</t>
  </si>
  <si>
    <t xml:space="preserve">10-6-10-1-21.03 </t>
  </si>
  <si>
    <t xml:space="preserve">10-6-10-1-21.02 </t>
  </si>
  <si>
    <t xml:space="preserve">10-6-10-1-40.05 </t>
  </si>
  <si>
    <t xml:space="preserve">10-6-10-2-32.01 </t>
  </si>
  <si>
    <t xml:space="preserve">10-6-10-3-11.10 </t>
  </si>
  <si>
    <t>10-6-10-3-11.11</t>
  </si>
  <si>
    <t>10-6-10-3-30.10</t>
  </si>
  <si>
    <t xml:space="preserve">10-6-10-3-30.12 </t>
  </si>
  <si>
    <t xml:space="preserve">10-6-10-3-30.13 </t>
  </si>
  <si>
    <t xml:space="preserve">10-6-10-3-30.14 </t>
  </si>
  <si>
    <t xml:space="preserve">10-6-10-3-30.15 </t>
  </si>
  <si>
    <t xml:space="preserve">10-6-10-2-62.00 </t>
  </si>
  <si>
    <t>10-6-20-2-01.10</t>
  </si>
  <si>
    <t xml:space="preserve">10-6-20-2-02.10 </t>
  </si>
  <si>
    <t>10-6-20-2-03.00</t>
  </si>
  <si>
    <t xml:space="preserve">10-6-20-2-04.00 </t>
  </si>
  <si>
    <t xml:space="preserve">10-6-20-2-20.10 </t>
  </si>
  <si>
    <t xml:space="preserve">10-6-20-2-20.11 </t>
  </si>
  <si>
    <t xml:space="preserve">10-6-20-2-97.00 </t>
  </si>
  <si>
    <t xml:space="preserve">10-6-35-3-00.10 </t>
  </si>
  <si>
    <t>10-6-60-6-00.10</t>
  </si>
  <si>
    <t xml:space="preserve">10-6-40-1-99.10 </t>
  </si>
  <si>
    <t xml:space="preserve">10-6-00-0-00.01 </t>
  </si>
  <si>
    <t xml:space="preserve">10-6-12-1-45.01 </t>
  </si>
  <si>
    <t>11-6-01-1-01.10</t>
  </si>
  <si>
    <t>11-6-02-2-05.10</t>
  </si>
  <si>
    <t>11-6-50-0-01.10</t>
  </si>
  <si>
    <t>11-6-50-0-01.12</t>
  </si>
  <si>
    <t>11-6-50-0-01.11</t>
  </si>
  <si>
    <t>11-6-50-1-30.01</t>
  </si>
  <si>
    <t>11-6-00-0-00.01</t>
  </si>
  <si>
    <t>11-6-00-0-00.04</t>
  </si>
  <si>
    <t>11-6-90-5-90.49</t>
  </si>
  <si>
    <t>Chart of Accounts</t>
  </si>
  <si>
    <t>10-6-01-1-01.10</t>
  </si>
  <si>
    <t>PROPERTY TAX REVENUE</t>
  </si>
  <si>
    <t>10-6-01-1-01.12</t>
  </si>
  <si>
    <t>10-6-01-1-01.13</t>
  </si>
  <si>
    <t>10-6-01-1-01.14</t>
  </si>
  <si>
    <t>10-6-01-1-01.19</t>
  </si>
  <si>
    <t>10-6-01-1-01.17</t>
  </si>
  <si>
    <t>10-6-02-2-10.10</t>
  </si>
  <si>
    <t>10-6-02-2-10.12</t>
  </si>
  <si>
    <t>10-6-02-2-10.13</t>
  </si>
  <si>
    <t>10-6-02-2-10.14</t>
  </si>
  <si>
    <t>10-6-10-1-01.11</t>
  </si>
  <si>
    <t xml:space="preserve">10-6-10-1-20.01 </t>
  </si>
  <si>
    <t>Delinquent tax penalty</t>
  </si>
  <si>
    <t>Delinquent tax interest</t>
  </si>
  <si>
    <t>Current taxes - interest</t>
  </si>
  <si>
    <t>Education fee retained</t>
  </si>
  <si>
    <t>State PILOT funds</t>
  </si>
  <si>
    <t>Act 60 Reappraisal grant</t>
  </si>
  <si>
    <t>Equalization grant</t>
  </si>
  <si>
    <t>Railroad tax</t>
  </si>
  <si>
    <t>Current Use/Hold Harmless program</t>
  </si>
  <si>
    <t>Zoning permits/hearing fees</t>
  </si>
  <si>
    <t>Water/Sewer admin. reimbursement</t>
  </si>
  <si>
    <t>Water/Sewer audit reimbursement</t>
  </si>
  <si>
    <t>Town Center rent - utilities reimbursement</t>
  </si>
  <si>
    <t>Town Center rent - insurance reimbursement</t>
  </si>
  <si>
    <t>Water &amp; Sewer insurance reimbursement</t>
  </si>
  <si>
    <t>Interest on investments</t>
  </si>
  <si>
    <t>Beverage licenses</t>
  </si>
  <si>
    <t>Dog licenses</t>
  </si>
  <si>
    <t>Recording fees</t>
  </si>
  <si>
    <t>Vault time &amp; copies</t>
  </si>
  <si>
    <t>Certified copies</t>
  </si>
  <si>
    <t>Marriage licenses</t>
  </si>
  <si>
    <t>Vehicle registration Ffees</t>
  </si>
  <si>
    <t>Building maintenance revenue</t>
  </si>
  <si>
    <t>Police receipts</t>
  </si>
  <si>
    <t>CESU contribution - SRO</t>
  </si>
  <si>
    <t>Police short term contracts</t>
  </si>
  <si>
    <t>Police overtime/equipment grants</t>
  </si>
  <si>
    <t>Uniform traffic tickets</t>
  </si>
  <si>
    <t>PD sale of town property</t>
  </si>
  <si>
    <t>Rentals &amp; Bolton fees</t>
  </si>
  <si>
    <t>Field use fees</t>
  </si>
  <si>
    <t>Fire revenue - unassigned funds</t>
  </si>
  <si>
    <t>Fire equipment transfer from fund 53</t>
  </si>
  <si>
    <t>Current year property tax</t>
  </si>
  <si>
    <t>Highway state aid</t>
  </si>
  <si>
    <t>Overweight permits</t>
  </si>
  <si>
    <t>Public right of way permits</t>
  </si>
  <si>
    <t>Access permits</t>
  </si>
  <si>
    <t>Garage doors unassigned restricted funds</t>
  </si>
  <si>
    <t>Jericho Rd transfer from fund 15</t>
  </si>
  <si>
    <t>Garage doors transfer from fund 55</t>
  </si>
  <si>
    <t>Utility Truck transfer from fund 55</t>
  </si>
  <si>
    <t>Contract reappraisal services (town wide)</t>
  </si>
  <si>
    <t>Greater Burlington Industrial Corp. (GBIC)</t>
  </si>
  <si>
    <t>Mount Mansfield Community TV (MMCTV)</t>
  </si>
  <si>
    <t xml:space="preserve">Special Services Transportation Agency </t>
  </si>
  <si>
    <t>Chittenden Unit for Special Investigations</t>
  </si>
  <si>
    <t>Radio repair &amp;  replacement</t>
  </si>
  <si>
    <t>2019 FY20 Dump truck principal</t>
  </si>
  <si>
    <t>Dump Truck #3</t>
  </si>
  <si>
    <t>Excavator</t>
  </si>
  <si>
    <t>Bucket Loader</t>
  </si>
  <si>
    <t xml:space="preserve">Legal Reserve </t>
  </si>
  <si>
    <t>A reserve line to build up to 10K</t>
  </si>
  <si>
    <t>Waiting for feedback</t>
  </si>
  <si>
    <t>Will have an accurate number in November</t>
  </si>
  <si>
    <t xml:space="preserve">10-8-90-5-95.20 </t>
  </si>
  <si>
    <t>Farmers Market</t>
  </si>
  <si>
    <t>FY 2022 - 2023</t>
  </si>
  <si>
    <t>Tax Rate Estimate FY2023</t>
  </si>
  <si>
    <t>Town rate/SB Approved 07/06/21</t>
  </si>
  <si>
    <t>Grandlist July 2021</t>
  </si>
  <si>
    <t>Volunteers Green - pave parking lot</t>
  </si>
  <si>
    <t>ASSESSORS</t>
  </si>
  <si>
    <t>FY 22/23     % Change</t>
  </si>
  <si>
    <t xml:space="preserve">     Deposit paid with tax revenue</t>
  </si>
  <si>
    <t>Amount to be raised from FY23 Property Taxes to support Exemptions</t>
  </si>
  <si>
    <t>FY 2022- 2023</t>
  </si>
  <si>
    <t>Grandlist Est December 2021</t>
  </si>
  <si>
    <t>Police local fines</t>
  </si>
  <si>
    <t>Grandlist Estimate November 2021</t>
  </si>
  <si>
    <t>Fire Capital Reserve Brush Truck</t>
  </si>
  <si>
    <t>Police Capital Reserve Police Cruiser</t>
  </si>
  <si>
    <t xml:space="preserve">Reapprasal Reserve </t>
  </si>
  <si>
    <t>Engineering</t>
  </si>
  <si>
    <t>Cruiser Fuel:  Gas</t>
  </si>
  <si>
    <t>Cruser Fuel:  Electric</t>
  </si>
  <si>
    <t>Highway Equipment Offset (restricted unassigned funds)</t>
  </si>
  <si>
    <t>Highway Equipment Offset (unrestricted unassigned funds)</t>
  </si>
  <si>
    <t>Compensation Study Contingency</t>
  </si>
  <si>
    <t>Compensation Contingency for all GF</t>
  </si>
  <si>
    <t>General Unnassigned Funds Comp study</t>
  </si>
  <si>
    <t>Highway Contingency Offset (restricted unassigned fund)</t>
  </si>
  <si>
    <t>Community  Well Being</t>
  </si>
  <si>
    <t>Town Center building insurance</t>
  </si>
  <si>
    <t>Contracted Grounds Maintenance</t>
  </si>
  <si>
    <t>10-7-10-0-10.02</t>
  </si>
  <si>
    <t>10-7-10-0-10.04</t>
  </si>
  <si>
    <t>10-7-10-1-45.07</t>
  </si>
  <si>
    <t>10-7-10-1-45-08</t>
  </si>
  <si>
    <t>10-7-15-0-10.01</t>
  </si>
  <si>
    <t>10-7-15-1-20.01</t>
  </si>
  <si>
    <t>10-7-20-5-50.02</t>
  </si>
  <si>
    <t>10-7-40-5-90.01</t>
  </si>
  <si>
    <t>FY23 Brush Truck</t>
  </si>
  <si>
    <t>11-7-50-0-10.01</t>
  </si>
  <si>
    <t>11-7-90-5-90.50</t>
  </si>
  <si>
    <t>11-7-90-5-90.51</t>
  </si>
  <si>
    <t>11-7-90-5-90.52</t>
  </si>
  <si>
    <t>11-7-90-5-90.53</t>
  </si>
  <si>
    <t>11-7-90-5-90.54</t>
  </si>
  <si>
    <t>11-7-90-5-90.55</t>
  </si>
  <si>
    <t>Contract Grounds Maintenance Unassigned Funds</t>
  </si>
  <si>
    <t>General Offset (unrestricted unassigned funds)</t>
  </si>
  <si>
    <t xml:space="preserve">Unnassigned Funds Server, Phone, Legal, </t>
  </si>
  <si>
    <t>10-0-00-0-00.00</t>
  </si>
  <si>
    <t>11-0-00-0-00.00</t>
  </si>
  <si>
    <t>53-7-10-1-01.00</t>
  </si>
  <si>
    <t>51-7-10-1-01.00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</si>
</sst>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&quot;$&quot;* #,##0_);_(&quot;$&quot;* \(#,##0\);_(&quot;$&quot;* &quot;-&quot;??_);_(@_)"/>
    <numFmt numFmtId="166" formatCode="_(&quot;$&quot;* #,##0.00000_);_(&quot;$&quot;* \(#,##0.00000\);_(&quot;$&quot;* &quot;-&quot;??_);_(@_)"/>
    <numFmt numFmtId="167" formatCode="_(&quot;$&quot;* #,##0.0000_);_(&quot;$&quot;* \(#,##0.0000\);_(&quot;$&quot;* &quot;-&quot;??_);_(@_)"/>
    <numFmt numFmtId="168" formatCode="0.000%"/>
    <numFmt numFmtId="169" formatCode="_(* #,##0.0000_);_(* \(#,##0.0000\);_(* &quot;-&quot;??_);_(@_)"/>
    <numFmt numFmtId="170" formatCode="_(&quot;$&quot;* #,##0.000000_);_(&quot;$&quot;* \(#,##0.000000\);_(&quot;$&quot;* &quot;-&quot;??_);_(@_)"/>
    <numFmt numFmtId="171" formatCode="_(* #,##0.000_);_(* \(#,##0.000\);_(* &quot;-&quot;??_);_(@_)"/>
    <numFmt numFmtId="172" formatCode="_(* #,##0.00000_);_(* \(#,##0.00000\);_(* &quot;-&quot;??_);_(@_)"/>
    <numFmt numFmtId="173" formatCode="_(* #,##0.000000_);_(* \(#,##0.000000\);_(* &quot;-&quot;??????_);_(@_)"/>
    <numFmt numFmtId="174" formatCode="0.0000"/>
    <numFmt numFmtId="175" formatCode="0.00000"/>
    <numFmt numFmtId="176" formatCode="0.000000"/>
    <numFmt numFmtId="177" formatCode="0.0000000"/>
    <numFmt numFmtId="178" formatCode="_(&quot;$&quot;* #,##0.000_);_(&quot;$&quot;* \(#,##0.000\);_(&quot;$&quot;* &quot;-&quot;??_);_(@_)"/>
    <numFmt numFmtId="179" formatCode="_(&quot;$&quot;* #,##0.0_);_(&quot;$&quot;* \(#,##0.0\);_(&quot;$&quot;* &quot;-&quot;??_);_(@_)"/>
    <numFmt numFmtId="180" formatCode="00000"/>
    <numFmt numFmtId="181" formatCode="0.0%"/>
    <numFmt numFmtId="182" formatCode="[$-409]dddd\,\ mmmm\ dd\,\ yyyy"/>
    <numFmt numFmtId="183" formatCode="[$-409]h:mm:ss\ AM/PM"/>
    <numFmt numFmtId="184" formatCode="_(&quot;$&quot;* #,##0.000000_);_(&quot;$&quot;* \(#,##0.000000\);_(&quot;$&quot;* &quot;-&quot;??????_);_(@_)"/>
    <numFmt numFmtId="185" formatCode="&quot;$&quot;#,##0.0000"/>
    <numFmt numFmtId="186" formatCode="_(&quot;$&quot;* #,##0.0000_);_(&quot;$&quot;* \(#,##0.0000\);_(&quot;$&quot;* &quot;-&quot;????_);_(@_)"/>
    <numFmt numFmtId="187" formatCode="&quot;$&quot;#,##0"/>
    <numFmt numFmtId="188" formatCode="0.0000%"/>
    <numFmt numFmtId="189" formatCode="&quot;$&quot;#,##0.00"/>
    <numFmt numFmtId="190" formatCode="#,##0.0000"/>
    <numFmt numFmtId="191" formatCode="#,##0.0000_);\(#,##0.0000\)"/>
    <numFmt numFmtId="192" formatCode="#,##0.000_);\(#,##0.000\)"/>
    <numFmt numFmtId="193" formatCode="\$#,##0"/>
    <numFmt numFmtId="194" formatCode="_(* #,##0.0_);_(* \(#,##0.0\);_(* &quot;-&quot;??_);_(@_)"/>
    <numFmt numFmtId="195" formatCode="_(* #,##0_);_(* \(#,##0\);_(* &quot;-&quot;??_);_(@_)"/>
    <numFmt numFmtId="196" formatCode="_(* #,##0.0_);_(* \(#,##0.0\);_(* &quot;-&quot;_);_(@_)"/>
    <numFmt numFmtId="197" formatCode="_(* #,##0.00_);_(* \(#,##0.00\);_(* &quot;-&quot;_);_(@_)"/>
    <numFmt numFmtId="198" formatCode="_(* #,##0.000_);_(* \(#,##0.000\);_(* &quot;-&quot;_);_(@_)"/>
    <numFmt numFmtId="199" formatCode="_(* #,##0.0000_);_(* \(#,##0.0000\);_(* &quot;-&quot;_);_(@_)"/>
    <numFmt numFmtId="200" formatCode="#,##0.00000_);\(#,##0.00000\)"/>
    <numFmt numFmtId="201" formatCode="0.000"/>
    <numFmt numFmtId="202" formatCode="0_);[Red]\(0\)"/>
    <numFmt numFmtId="203" formatCode="_(&quot;$&quot;* #,##0._);_(&quot;$&quot;* \(#,##0.\);_(&quot;$&quot;* &quot;-&quot;????_);_(@_)"/>
    <numFmt numFmtId="204" formatCode="_(&quot;$&quot;* #,##0_);_(&quot;$&quot;* \(#,##0\);_(&quot;$&quot;* &quot;-&quot;????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_);_(@_)"/>
    <numFmt numFmtId="210" formatCode="_(* #,##0.000_);_(* \(#,##0.000\);_(* &quot;-&quot;???_);_(@_)"/>
    <numFmt numFmtId="211" formatCode="0.0000_);\(0.0000\)"/>
    <numFmt numFmtId="212" formatCode="&quot;$&quot;#,##0.0000_);\(&quot;$&quot;#,##0.0000\)"/>
    <numFmt numFmtId="213" formatCode="#,##0;[Red]#,##0"/>
    <numFmt numFmtId="214" formatCode="[$-F800]dddd\,\ mmmm\ dd\,\ yyyy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10" fontId="0" fillId="0" borderId="0" xfId="0" applyNumberFormat="1" applyFill="1" applyAlignment="1" applyProtection="1">
      <alignment/>
      <protection locked="0"/>
    </xf>
    <xf numFmtId="0" fontId="0" fillId="0" borderId="0" xfId="0" applyFill="1" applyAlignment="1">
      <alignment/>
    </xf>
    <xf numFmtId="9" fontId="0" fillId="0" borderId="0" xfId="59" applyFont="1" applyFill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ill="1" applyAlignment="1" applyProtection="1">
      <alignment/>
      <protection/>
    </xf>
    <xf numFmtId="0" fontId="0" fillId="0" borderId="10" xfId="0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wrapText="1"/>
    </xf>
    <xf numFmtId="41" fontId="1" fillId="0" borderId="1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41" fontId="0" fillId="0" borderId="0" xfId="0" applyNumberFormat="1" applyFill="1" applyAlignment="1" applyProtection="1">
      <alignment/>
      <protection locked="0"/>
    </xf>
    <xf numFmtId="41" fontId="0" fillId="0" borderId="12" xfId="0" applyNumberForma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right"/>
    </xf>
    <xf numFmtId="41" fontId="1" fillId="0" borderId="0" xfId="0" applyNumberFormat="1" applyFont="1" applyFill="1" applyAlignment="1">
      <alignment horizontal="center"/>
    </xf>
    <xf numFmtId="41" fontId="0" fillId="0" borderId="0" xfId="0" applyNumberFormat="1" applyFill="1" applyBorder="1" applyAlignment="1" applyProtection="1">
      <alignment/>
      <protection locked="0"/>
    </xf>
    <xf numFmtId="0" fontId="11" fillId="0" borderId="13" xfId="0" applyFont="1" applyFill="1" applyBorder="1" applyAlignment="1">
      <alignment/>
    </xf>
    <xf numFmtId="10" fontId="11" fillId="0" borderId="0" xfId="0" applyNumberFormat="1" applyFont="1" applyFill="1" applyBorder="1" applyAlignment="1" applyProtection="1">
      <alignment/>
      <protection locked="0"/>
    </xf>
    <xf numFmtId="10" fontId="0" fillId="0" borderId="0" xfId="59" applyNumberFormat="1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1" fillId="0" borderId="0" xfId="0" applyNumberFormat="1" applyFont="1" applyFill="1" applyAlignment="1">
      <alignment/>
    </xf>
    <xf numFmtId="41" fontId="0" fillId="0" borderId="14" xfId="0" applyNumberFormat="1" applyFill="1" applyBorder="1" applyAlignment="1">
      <alignment/>
    </xf>
    <xf numFmtId="41" fontId="0" fillId="0" borderId="14" xfId="0" applyNumberFormat="1" applyFill="1" applyBorder="1" applyAlignment="1" applyProtection="1">
      <alignment/>
      <protection/>
    </xf>
    <xf numFmtId="41" fontId="0" fillId="0" borderId="11" xfId="0" applyNumberFormat="1" applyFill="1" applyBorder="1" applyAlignment="1" applyProtection="1">
      <alignment/>
      <protection/>
    </xf>
    <xf numFmtId="3" fontId="1" fillId="0" borderId="0" xfId="0" applyNumberFormat="1" applyFont="1" applyFill="1" applyAlignment="1">
      <alignment wrapText="1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0" fillId="32" borderId="0" xfId="0" applyFill="1" applyAlignment="1">
      <alignment/>
    </xf>
    <xf numFmtId="41" fontId="0" fillId="0" borderId="0" xfId="0" applyNumberFormat="1" applyFill="1" applyBorder="1" applyAlignment="1" applyProtection="1">
      <alignment/>
      <protection/>
    </xf>
    <xf numFmtId="41" fontId="0" fillId="0" borderId="11" xfId="0" applyNumberFormat="1" applyFill="1" applyBorder="1" applyAlignment="1" applyProtection="1">
      <alignment/>
      <protection locked="0"/>
    </xf>
    <xf numFmtId="41" fontId="0" fillId="0" borderId="14" xfId="0" applyNumberFormat="1" applyFill="1" applyBorder="1" applyAlignment="1" quotePrefix="1">
      <alignment/>
    </xf>
    <xf numFmtId="41" fontId="0" fillId="0" borderId="14" xfId="0" applyNumberFormat="1" applyFill="1" applyBorder="1" applyAlignment="1" applyProtection="1">
      <alignment/>
      <protection locked="0"/>
    </xf>
    <xf numFmtId="41" fontId="0" fillId="0" borderId="15" xfId="0" applyNumberFormat="1" applyFill="1" applyBorder="1" applyAlignment="1" applyProtection="1">
      <alignment/>
      <protection locked="0"/>
    </xf>
    <xf numFmtId="41" fontId="0" fillId="0" borderId="11" xfId="0" applyNumberFormat="1" applyFont="1" applyFill="1" applyBorder="1" applyAlignment="1" applyProtection="1">
      <alignment/>
      <protection locked="0"/>
    </xf>
    <xf numFmtId="41" fontId="0" fillId="0" borderId="14" xfId="0" applyNumberFormat="1" applyFont="1" applyFill="1" applyBorder="1" applyAlignment="1" applyProtection="1">
      <alignment/>
      <protection locked="0"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41" fontId="0" fillId="32" borderId="0" xfId="44" applyNumberFormat="1" applyFont="1" applyFill="1" applyAlignment="1">
      <alignment/>
    </xf>
    <xf numFmtId="41" fontId="0" fillId="32" borderId="0" xfId="44" applyNumberFormat="1" applyFont="1" applyFill="1" applyAlignment="1">
      <alignment/>
    </xf>
    <xf numFmtId="41" fontId="1" fillId="0" borderId="11" xfId="44" applyNumberFormat="1" applyFont="1" applyFill="1" applyBorder="1" applyAlignment="1" applyProtection="1">
      <alignment horizontal="center" wrapText="1"/>
      <protection locked="0"/>
    </xf>
    <xf numFmtId="41" fontId="0" fillId="0" borderId="0" xfId="44" applyNumberFormat="1" applyFont="1" applyFill="1" applyAlignment="1">
      <alignment/>
    </xf>
    <xf numFmtId="41" fontId="0" fillId="0" borderId="0" xfId="44" applyNumberFormat="1" applyFont="1" applyFill="1" applyAlignment="1">
      <alignment/>
    </xf>
    <xf numFmtId="43" fontId="0" fillId="0" borderId="0" xfId="44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1" fontId="0" fillId="0" borderId="0" xfId="44" applyNumberFormat="1" applyFont="1" applyFill="1" applyAlignment="1">
      <alignment/>
    </xf>
    <xf numFmtId="165" fontId="4" fillId="0" borderId="0" xfId="44" applyNumberFormat="1" applyFont="1" applyFill="1" applyBorder="1" applyAlignment="1">
      <alignment/>
    </xf>
    <xf numFmtId="41" fontId="0" fillId="0" borderId="0" xfId="44" applyNumberFormat="1" applyFont="1" applyFill="1" applyAlignment="1">
      <alignment/>
    </xf>
    <xf numFmtId="43" fontId="0" fillId="0" borderId="0" xfId="0" applyNumberFormat="1" applyFill="1" applyAlignment="1">
      <alignment/>
    </xf>
    <xf numFmtId="41" fontId="0" fillId="0" borderId="0" xfId="44" applyNumberFormat="1" applyFont="1" applyFill="1" applyAlignment="1">
      <alignment/>
    </xf>
    <xf numFmtId="44" fontId="0" fillId="0" borderId="0" xfId="44" applyFont="1" applyFill="1" applyAlignment="1">
      <alignment/>
    </xf>
    <xf numFmtId="41" fontId="0" fillId="0" borderId="0" xfId="44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41" fontId="0" fillId="0" borderId="0" xfId="44" applyNumberFormat="1" applyFont="1" applyFill="1" applyBorder="1" applyAlignment="1">
      <alignment/>
    </xf>
    <xf numFmtId="170" fontId="4" fillId="0" borderId="0" xfId="44" applyNumberFormat="1" applyFont="1" applyFill="1" applyBorder="1" applyAlignment="1">
      <alignment/>
    </xf>
    <xf numFmtId="0" fontId="55" fillId="0" borderId="0" xfId="0" applyFont="1" applyFill="1" applyAlignment="1">
      <alignment/>
    </xf>
    <xf numFmtId="41" fontId="0" fillId="0" borderId="0" xfId="44" applyNumberFormat="1" applyFont="1" applyFill="1" applyBorder="1" applyAlignment="1">
      <alignment/>
    </xf>
    <xf numFmtId="41" fontId="0" fillId="0" borderId="11" xfId="0" applyNumberFormat="1" applyFill="1" applyBorder="1" applyAlignment="1" applyProtection="1">
      <alignment horizontal="right"/>
      <protection locked="0"/>
    </xf>
    <xf numFmtId="41" fontId="0" fillId="0" borderId="0" xfId="44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188" fontId="0" fillId="0" borderId="0" xfId="0" applyNumberForma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41" fontId="0" fillId="0" borderId="0" xfId="44" applyNumberFormat="1" applyFont="1" applyFill="1" applyAlignment="1">
      <alignment/>
    </xf>
    <xf numFmtId="41" fontId="0" fillId="0" borderId="0" xfId="44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left" wrapText="1"/>
    </xf>
    <xf numFmtId="3" fontId="0" fillId="0" borderId="0" xfId="0" applyNumberForma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3" fontId="0" fillId="0" borderId="0" xfId="44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41" fontId="1" fillId="0" borderId="16" xfId="44" applyNumberFormat="1" applyFont="1" applyFill="1" applyBorder="1" applyAlignment="1">
      <alignment/>
    </xf>
    <xf numFmtId="41" fontId="1" fillId="0" borderId="0" xfId="44" applyNumberFormat="1" applyFont="1" applyFill="1" applyAlignment="1">
      <alignment/>
    </xf>
    <xf numFmtId="0" fontId="0" fillId="0" borderId="0" xfId="0" applyFont="1" applyFill="1" applyAlignment="1">
      <alignment horizontal="left"/>
    </xf>
    <xf numFmtId="41" fontId="0" fillId="0" borderId="0" xfId="44" applyNumberFormat="1" applyFont="1" applyFill="1" applyBorder="1" applyAlignment="1">
      <alignment/>
    </xf>
    <xf numFmtId="41" fontId="0" fillId="0" borderId="0" xfId="44" applyNumberFormat="1" applyFont="1" applyFill="1" applyBorder="1" applyAlignment="1">
      <alignment/>
    </xf>
    <xf numFmtId="41" fontId="55" fillId="0" borderId="11" xfId="0" applyNumberFormat="1" applyFont="1" applyFill="1" applyBorder="1" applyAlignment="1" applyProtection="1">
      <alignment/>
      <protection locked="0"/>
    </xf>
    <xf numFmtId="0" fontId="0" fillId="0" borderId="0" xfId="59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165" fontId="0" fillId="0" borderId="17" xfId="0" applyNumberFormat="1" applyFont="1" applyFill="1" applyBorder="1" applyAlignment="1">
      <alignment/>
    </xf>
    <xf numFmtId="10" fontId="0" fillId="0" borderId="17" xfId="59" applyNumberFormat="1" applyFont="1" applyFill="1" applyBorder="1" applyAlignment="1">
      <alignment/>
    </xf>
    <xf numFmtId="165" fontId="4" fillId="0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15" xfId="0" applyNumberFormat="1" applyFill="1" applyBorder="1" applyAlignment="1" applyProtection="1">
      <alignment/>
      <protection/>
    </xf>
    <xf numFmtId="41" fontId="1" fillId="0" borderId="0" xfId="0" applyNumberFormat="1" applyFont="1" applyFill="1" applyAlignment="1" applyProtection="1">
      <alignment/>
      <protection/>
    </xf>
    <xf numFmtId="41" fontId="1" fillId="0" borderId="0" xfId="0" applyNumberFormat="1" applyFont="1" applyFill="1" applyAlignment="1">
      <alignment/>
    </xf>
    <xf numFmtId="41" fontId="1" fillId="0" borderId="12" xfId="0" applyNumberFormat="1" applyFont="1" applyFill="1" applyBorder="1" applyAlignment="1" applyProtection="1">
      <alignment/>
      <protection/>
    </xf>
    <xf numFmtId="41" fontId="11" fillId="0" borderId="12" xfId="0" applyNumberFormat="1" applyFont="1" applyFill="1" applyBorder="1" applyAlignment="1">
      <alignment/>
    </xf>
    <xf numFmtId="41" fontId="1" fillId="0" borderId="0" xfId="0" applyNumberFormat="1" applyFont="1" applyFill="1" applyAlignment="1" applyProtection="1">
      <alignment/>
      <protection locked="0"/>
    </xf>
    <xf numFmtId="41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1" fontId="11" fillId="0" borderId="0" xfId="0" applyNumberFormat="1" applyFont="1" applyFill="1" applyAlignment="1">
      <alignment/>
    </xf>
    <xf numFmtId="41" fontId="0" fillId="0" borderId="14" xfId="0" applyNumberFormat="1" applyFill="1" applyBorder="1" applyAlignment="1" applyProtection="1">
      <alignment horizontal="right"/>
      <protection locked="0"/>
    </xf>
    <xf numFmtId="41" fontId="1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right"/>
    </xf>
    <xf numFmtId="41" fontId="55" fillId="0" borderId="14" xfId="0" applyNumberFormat="1" applyFont="1" applyFill="1" applyBorder="1" applyAlignment="1" applyProtection="1">
      <alignment/>
      <protection locked="0"/>
    </xf>
    <xf numFmtId="41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43" fontId="0" fillId="0" borderId="0" xfId="44" applyNumberFormat="1" applyFont="1" applyFill="1" applyAlignment="1">
      <alignment/>
    </xf>
    <xf numFmtId="41" fontId="0" fillId="0" borderId="11" xfId="0" applyNumberFormat="1" applyFill="1" applyBorder="1" applyAlignment="1" applyProtection="1">
      <alignment/>
      <protection locked="0"/>
    </xf>
    <xf numFmtId="41" fontId="0" fillId="0" borderId="18" xfId="0" applyNumberFormat="1" applyFill="1" applyBorder="1" applyAlignment="1" applyProtection="1">
      <alignment/>
      <protection locked="0"/>
    </xf>
    <xf numFmtId="3" fontId="56" fillId="0" borderId="0" xfId="0" applyNumberFormat="1" applyFont="1" applyFill="1" applyAlignment="1">
      <alignment horizontal="left"/>
    </xf>
    <xf numFmtId="39" fontId="4" fillId="0" borderId="0" xfId="44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186" fontId="4" fillId="0" borderId="0" xfId="44" applyNumberFormat="1" applyFont="1" applyFill="1" applyBorder="1" applyAlignment="1">
      <alignment horizontal="right"/>
    </xf>
    <xf numFmtId="165" fontId="4" fillId="0" borderId="0" xfId="44" applyNumberFormat="1" applyFont="1" applyFill="1" applyBorder="1" applyAlignment="1" quotePrefix="1">
      <alignment/>
    </xf>
    <xf numFmtId="165" fontId="4" fillId="0" borderId="11" xfId="44" applyNumberFormat="1" applyFont="1" applyFill="1" applyBorder="1" applyAlignment="1">
      <alignment/>
    </xf>
    <xf numFmtId="186" fontId="4" fillId="0" borderId="11" xfId="44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17" xfId="0" applyFont="1" applyFill="1" applyBorder="1" applyAlignment="1">
      <alignment/>
    </xf>
    <xf numFmtId="41" fontId="4" fillId="0" borderId="15" xfId="0" applyNumberFormat="1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4" fillId="0" borderId="17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74" fontId="4" fillId="0" borderId="11" xfId="44" applyNumberFormat="1" applyFont="1" applyFill="1" applyBorder="1" applyAlignment="1">
      <alignment/>
    </xf>
    <xf numFmtId="165" fontId="4" fillId="0" borderId="0" xfId="44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65" fontId="6" fillId="0" borderId="0" xfId="44" applyNumberFormat="1" applyFont="1" applyFill="1" applyBorder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41" fontId="19" fillId="0" borderId="0" xfId="0" applyNumberFormat="1" applyFont="1" applyFill="1" applyBorder="1" applyAlignment="1">
      <alignment horizontal="right"/>
    </xf>
    <xf numFmtId="41" fontId="19" fillId="0" borderId="0" xfId="44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0" fontId="1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0" fontId="0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186" fontId="0" fillId="0" borderId="0" xfId="42" applyNumberFormat="1" applyFont="1" applyFill="1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11" xfId="0" applyFill="1" applyBorder="1" applyAlignment="1">
      <alignment/>
    </xf>
    <xf numFmtId="188" fontId="0" fillId="0" borderId="11" xfId="0" applyNumberFormat="1" applyFill="1" applyBorder="1" applyAlignment="1">
      <alignment/>
    </xf>
    <xf numFmtId="10" fontId="0" fillId="0" borderId="11" xfId="59" applyNumberFormat="1" applyFont="1" applyFill="1" applyBorder="1" applyAlignment="1">
      <alignment horizontal="right"/>
    </xf>
    <xf numFmtId="10" fontId="0" fillId="0" borderId="11" xfId="59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41" fontId="0" fillId="0" borderId="0" xfId="59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6" fillId="0" borderId="0" xfId="44" applyNumberFormat="1" applyFont="1" applyFill="1" applyBorder="1" applyAlignment="1">
      <alignment horizontal="center"/>
    </xf>
    <xf numFmtId="174" fontId="4" fillId="0" borderId="0" xfId="44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0" fillId="0" borderId="2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1"/>
  <sheetViews>
    <sheetView view="pageBreakPreview" zoomScaleSheetLayoutView="100" workbookViewId="0" topLeftCell="A1">
      <pane ySplit="1" topLeftCell="A38" activePane="bottomLeft" state="frozen"/>
      <selection pane="topLeft" activeCell="A1" sqref="A1"/>
      <selection pane="bottomLeft" activeCell="F50" sqref="F50"/>
    </sheetView>
  </sheetViews>
  <sheetFormatPr defaultColWidth="8.8515625" defaultRowHeight="12.75"/>
  <cols>
    <col min="1" max="1" width="15.7109375" style="8" customWidth="1"/>
    <col min="2" max="2" width="35.7109375" style="8" customWidth="1"/>
    <col min="3" max="6" width="13.00390625" style="18" customWidth="1"/>
    <col min="7" max="7" width="12.28125" style="18" bestFit="1" customWidth="1"/>
    <col min="8" max="8" width="14.421875" style="76" customWidth="1"/>
    <col min="9" max="9" width="12.28125" style="32" customWidth="1"/>
    <col min="10" max="10" width="28.57421875" style="32" customWidth="1"/>
    <col min="11" max="11" width="11.28125" style="32" customWidth="1"/>
    <col min="12" max="12" width="10.28125" style="32" customWidth="1"/>
    <col min="13" max="13" width="8.8515625" style="8" customWidth="1"/>
    <col min="14" max="16384" width="8.8515625" style="8" customWidth="1"/>
  </cols>
  <sheetData>
    <row r="1" spans="1:12" s="16" customFormat="1" ht="30" customHeight="1" thickBot="1">
      <c r="A1" s="14" t="s">
        <v>60</v>
      </c>
      <c r="B1" s="14" t="s">
        <v>20</v>
      </c>
      <c r="C1" s="15" t="s">
        <v>34</v>
      </c>
      <c r="D1" s="15" t="s">
        <v>57</v>
      </c>
      <c r="E1" s="15" t="s">
        <v>36</v>
      </c>
      <c r="F1" s="15" t="s">
        <v>56</v>
      </c>
      <c r="G1" s="15" t="s">
        <v>618</v>
      </c>
      <c r="H1" s="75"/>
      <c r="I1" s="31"/>
      <c r="J1" s="31"/>
      <c r="K1" s="31"/>
      <c r="L1" s="31"/>
    </row>
    <row r="2" spans="1:2" ht="19.5" customHeight="1">
      <c r="A2" s="17"/>
      <c r="B2" s="17" t="s">
        <v>1</v>
      </c>
    </row>
    <row r="3" spans="1:8" ht="19.5" customHeight="1" thickBot="1">
      <c r="A3" s="10" t="s">
        <v>61</v>
      </c>
      <c r="B3" s="10" t="s">
        <v>316</v>
      </c>
      <c r="C3" s="36">
        <v>240696</v>
      </c>
      <c r="D3" s="36">
        <v>242190.93</v>
      </c>
      <c r="E3" s="36">
        <v>249721</v>
      </c>
      <c r="F3" s="36">
        <v>260113</v>
      </c>
      <c r="G3" s="7">
        <f aca="true" t="shared" si="0" ref="G3:G53">(F3-E3)/E3</f>
        <v>0.04161444171695612</v>
      </c>
      <c r="H3" s="77"/>
    </row>
    <row r="4" spans="1:8" ht="19.5" customHeight="1" thickBot="1">
      <c r="A4" s="10" t="s">
        <v>640</v>
      </c>
      <c r="B4" s="10" t="s">
        <v>634</v>
      </c>
      <c r="C4" s="36"/>
      <c r="D4" s="36"/>
      <c r="E4" s="36"/>
      <c r="F4" s="36">
        <v>50000</v>
      </c>
      <c r="G4" s="7">
        <v>1</v>
      </c>
      <c r="H4" s="77"/>
    </row>
    <row r="5" spans="1:8" ht="19.5" customHeight="1" thickBot="1">
      <c r="A5" s="10" t="s">
        <v>641</v>
      </c>
      <c r="B5" s="10" t="s">
        <v>59</v>
      </c>
      <c r="C5" s="36">
        <v>0</v>
      </c>
      <c r="D5" s="36">
        <v>0</v>
      </c>
      <c r="E5" s="36">
        <v>0</v>
      </c>
      <c r="F5" s="36">
        <v>3000</v>
      </c>
      <c r="G5" s="7">
        <v>1</v>
      </c>
      <c r="H5" s="77"/>
    </row>
    <row r="6" spans="1:8" ht="19.5" customHeight="1" thickBot="1">
      <c r="A6" s="8" t="s">
        <v>62</v>
      </c>
      <c r="B6" s="10" t="s">
        <v>317</v>
      </c>
      <c r="C6" s="36">
        <v>3000</v>
      </c>
      <c r="D6" s="36">
        <v>2588.38</v>
      </c>
      <c r="E6" s="36">
        <v>3000</v>
      </c>
      <c r="F6" s="36">
        <v>3000</v>
      </c>
      <c r="G6" s="7">
        <f>(F6-E6)/E6</f>
        <v>0</v>
      </c>
      <c r="H6" s="77"/>
    </row>
    <row r="7" spans="1:7" ht="19.5" customHeight="1" thickBot="1">
      <c r="A7" s="8" t="s">
        <v>64</v>
      </c>
      <c r="B7" s="10" t="s">
        <v>319</v>
      </c>
      <c r="C7" s="36">
        <v>12000</v>
      </c>
      <c r="D7" s="36">
        <v>7756.79</v>
      </c>
      <c r="E7" s="36">
        <v>14000</v>
      </c>
      <c r="F7" s="36">
        <v>10000</v>
      </c>
      <c r="G7" s="7">
        <f>(F7-E7)/E7</f>
        <v>-0.2857142857142857</v>
      </c>
    </row>
    <row r="8" spans="1:8" ht="19.5" customHeight="1" thickBot="1">
      <c r="A8" s="8" t="s">
        <v>63</v>
      </c>
      <c r="B8" s="10" t="s">
        <v>318</v>
      </c>
      <c r="C8" s="36">
        <v>3750</v>
      </c>
      <c r="D8" s="36">
        <v>3750</v>
      </c>
      <c r="E8" s="36">
        <v>3750</v>
      </c>
      <c r="F8" s="36">
        <v>5000</v>
      </c>
      <c r="G8" s="7">
        <f>(F8-E8)/E8</f>
        <v>0.3333333333333333</v>
      </c>
      <c r="H8" s="77"/>
    </row>
    <row r="9" spans="1:7" ht="19.5" customHeight="1" thickBot="1">
      <c r="A9" s="8" t="s">
        <v>65</v>
      </c>
      <c r="B9" s="10" t="s">
        <v>320</v>
      </c>
      <c r="C9" s="36">
        <v>5000</v>
      </c>
      <c r="D9" s="36">
        <v>5019.29</v>
      </c>
      <c r="E9" s="36">
        <v>5000</v>
      </c>
      <c r="F9" s="36">
        <v>5000</v>
      </c>
      <c r="G9" s="7">
        <f>(F9-E9)/E9</f>
        <v>0</v>
      </c>
    </row>
    <row r="10" spans="1:13" ht="19.5" customHeight="1" thickBot="1">
      <c r="A10" s="8" t="s">
        <v>66</v>
      </c>
      <c r="B10" s="10" t="s">
        <v>321</v>
      </c>
      <c r="C10" s="36">
        <v>19843</v>
      </c>
      <c r="D10" s="36">
        <v>20419.28</v>
      </c>
      <c r="E10" s="36">
        <v>20692</v>
      </c>
      <c r="F10" s="36">
        <f>SUM(F3:F9)*0.077</f>
        <v>25880.701</v>
      </c>
      <c r="G10" s="7">
        <f t="shared" si="0"/>
        <v>0.2507587956698241</v>
      </c>
      <c r="M10" s="1"/>
    </row>
    <row r="11" spans="1:8" ht="19.5" customHeight="1" thickBot="1">
      <c r="A11" s="8" t="s">
        <v>67</v>
      </c>
      <c r="B11" s="10" t="s">
        <v>322</v>
      </c>
      <c r="C11" s="36">
        <v>14066</v>
      </c>
      <c r="D11" s="36">
        <v>14123.71</v>
      </c>
      <c r="E11" s="36">
        <v>14295</v>
      </c>
      <c r="F11" s="36">
        <v>16448</v>
      </c>
      <c r="G11" s="7">
        <f t="shared" si="0"/>
        <v>0.15061210213361315</v>
      </c>
      <c r="H11" s="77"/>
    </row>
    <row r="12" spans="1:8" ht="19.5" customHeight="1" thickBot="1">
      <c r="A12" s="8" t="s">
        <v>68</v>
      </c>
      <c r="B12" s="10" t="s">
        <v>323</v>
      </c>
      <c r="C12" s="36">
        <v>26423</v>
      </c>
      <c r="D12" s="36">
        <v>26624.94</v>
      </c>
      <c r="E12" s="36">
        <v>24574</v>
      </c>
      <c r="F12" s="36">
        <v>37591</v>
      </c>
      <c r="G12" s="7">
        <f t="shared" si="0"/>
        <v>0.5297061935378856</v>
      </c>
      <c r="H12" s="77"/>
    </row>
    <row r="13" spans="1:8" ht="19.5" customHeight="1" thickBot="1">
      <c r="A13" s="8" t="s">
        <v>69</v>
      </c>
      <c r="B13" s="10" t="s">
        <v>324</v>
      </c>
      <c r="C13" s="36">
        <v>1000</v>
      </c>
      <c r="D13" s="36">
        <v>4161.96</v>
      </c>
      <c r="E13" s="36">
        <v>4162</v>
      </c>
      <c r="F13" s="36">
        <v>3055</v>
      </c>
      <c r="G13" s="7">
        <f t="shared" si="0"/>
        <v>-0.2659778952426718</v>
      </c>
      <c r="H13" s="77"/>
    </row>
    <row r="14" spans="1:8" ht="19.5" customHeight="1" thickBot="1">
      <c r="A14" s="8" t="s">
        <v>70</v>
      </c>
      <c r="B14" s="10" t="s">
        <v>325</v>
      </c>
      <c r="C14" s="36">
        <v>1120</v>
      </c>
      <c r="D14" s="36">
        <v>240</v>
      </c>
      <c r="E14" s="36">
        <v>0</v>
      </c>
      <c r="F14" s="36">
        <v>0</v>
      </c>
      <c r="G14" s="7">
        <v>0</v>
      </c>
      <c r="H14" s="77"/>
    </row>
    <row r="15" spans="1:7" ht="19.5" customHeight="1" thickBot="1">
      <c r="A15" s="8" t="s">
        <v>71</v>
      </c>
      <c r="B15" s="10" t="s">
        <v>326</v>
      </c>
      <c r="C15" s="36">
        <v>1625</v>
      </c>
      <c r="D15" s="36">
        <v>1370.66</v>
      </c>
      <c r="E15" s="36">
        <v>1485</v>
      </c>
      <c r="F15" s="36">
        <v>1500</v>
      </c>
      <c r="G15" s="7">
        <f>(F15-E15)/E15</f>
        <v>0.010101010101010102</v>
      </c>
    </row>
    <row r="16" spans="1:8" ht="19.5" customHeight="1" thickBot="1">
      <c r="A16" s="8" t="s">
        <v>72</v>
      </c>
      <c r="B16" s="10" t="s">
        <v>327</v>
      </c>
      <c r="C16" s="36">
        <v>2300</v>
      </c>
      <c r="D16" s="36">
        <v>2795</v>
      </c>
      <c r="E16" s="36">
        <v>2300</v>
      </c>
      <c r="F16" s="36">
        <v>2300</v>
      </c>
      <c r="G16" s="7">
        <f t="shared" si="0"/>
        <v>0</v>
      </c>
      <c r="H16" s="77"/>
    </row>
    <row r="17" spans="1:7" ht="19.5" customHeight="1" thickBot="1">
      <c r="A17" s="8" t="s">
        <v>73</v>
      </c>
      <c r="B17" s="10" t="s">
        <v>328</v>
      </c>
      <c r="C17" s="36">
        <v>350</v>
      </c>
      <c r="D17" s="36">
        <v>285</v>
      </c>
      <c r="E17" s="36">
        <v>350</v>
      </c>
      <c r="F17" s="36">
        <v>350</v>
      </c>
      <c r="G17" s="7">
        <f aca="true" t="shared" si="1" ref="G17:G23">(F17-E17)/E17</f>
        <v>0</v>
      </c>
    </row>
    <row r="18" spans="1:7" ht="19.5" customHeight="1" thickBot="1">
      <c r="A18" s="10" t="s">
        <v>74</v>
      </c>
      <c r="B18" s="10" t="s">
        <v>329</v>
      </c>
      <c r="C18" s="36">
        <v>1250</v>
      </c>
      <c r="D18" s="36">
        <v>975</v>
      </c>
      <c r="E18" s="36">
        <v>1250</v>
      </c>
      <c r="F18" s="36">
        <v>1250</v>
      </c>
      <c r="G18" s="7">
        <f t="shared" si="1"/>
        <v>0</v>
      </c>
    </row>
    <row r="19" spans="1:8" ht="19.5" customHeight="1" thickBot="1">
      <c r="A19" s="8" t="s">
        <v>75</v>
      </c>
      <c r="B19" s="10" t="s">
        <v>330</v>
      </c>
      <c r="C19" s="36">
        <v>1000</v>
      </c>
      <c r="D19" s="36">
        <v>30</v>
      </c>
      <c r="E19" s="36">
        <v>5000</v>
      </c>
      <c r="F19" s="36">
        <v>5000</v>
      </c>
      <c r="G19" s="7">
        <f t="shared" si="1"/>
        <v>0</v>
      </c>
      <c r="H19" s="77"/>
    </row>
    <row r="20" spans="1:8" ht="19.5" customHeight="1" thickBot="1">
      <c r="A20" s="8" t="s">
        <v>76</v>
      </c>
      <c r="B20" s="10" t="s">
        <v>331</v>
      </c>
      <c r="C20" s="36">
        <v>300</v>
      </c>
      <c r="D20" s="36">
        <v>59.14</v>
      </c>
      <c r="E20" s="36">
        <v>300</v>
      </c>
      <c r="F20" s="36">
        <v>100</v>
      </c>
      <c r="G20" s="7">
        <f t="shared" si="1"/>
        <v>-0.6666666666666666</v>
      </c>
      <c r="H20" s="77"/>
    </row>
    <row r="21" spans="1:7" ht="19.5" customHeight="1" thickBot="1">
      <c r="A21" s="8" t="s">
        <v>77</v>
      </c>
      <c r="B21" s="10" t="s">
        <v>332</v>
      </c>
      <c r="C21" s="36">
        <v>1500</v>
      </c>
      <c r="D21" s="36">
        <v>957.54</v>
      </c>
      <c r="E21" s="36">
        <v>1500</v>
      </c>
      <c r="F21" s="36">
        <v>1500</v>
      </c>
      <c r="G21" s="7">
        <f t="shared" si="1"/>
        <v>0</v>
      </c>
    </row>
    <row r="22" spans="1:7" ht="19.5" customHeight="1" thickBot="1">
      <c r="A22" s="8" t="s">
        <v>78</v>
      </c>
      <c r="B22" s="10" t="s">
        <v>333</v>
      </c>
      <c r="C22" s="36">
        <v>3000</v>
      </c>
      <c r="D22" s="36">
        <v>2917.76</v>
      </c>
      <c r="E22" s="36">
        <v>5000</v>
      </c>
      <c r="F22" s="36">
        <v>3000</v>
      </c>
      <c r="G22" s="7">
        <f t="shared" si="1"/>
        <v>-0.4</v>
      </c>
    </row>
    <row r="23" spans="1:7" ht="19.5" customHeight="1" thickBot="1">
      <c r="A23" s="8" t="s">
        <v>79</v>
      </c>
      <c r="B23" s="10" t="s">
        <v>334</v>
      </c>
      <c r="C23" s="36">
        <v>3600</v>
      </c>
      <c r="D23" s="36">
        <v>3518.37</v>
      </c>
      <c r="E23" s="36">
        <v>3600</v>
      </c>
      <c r="F23" s="36">
        <v>3600</v>
      </c>
      <c r="G23" s="7">
        <f t="shared" si="1"/>
        <v>0</v>
      </c>
    </row>
    <row r="24" spans="1:7" ht="18.75" customHeight="1" thickBot="1">
      <c r="A24" s="8" t="s">
        <v>80</v>
      </c>
      <c r="B24" s="10" t="s">
        <v>335</v>
      </c>
      <c r="C24" s="36">
        <v>4500</v>
      </c>
      <c r="D24" s="36">
        <v>5851.08</v>
      </c>
      <c r="E24" s="36">
        <v>5000</v>
      </c>
      <c r="F24" s="36">
        <v>5500</v>
      </c>
      <c r="G24" s="7">
        <f t="shared" si="0"/>
        <v>0.1</v>
      </c>
    </row>
    <row r="25" spans="1:8" ht="19.5" customHeight="1" thickBot="1">
      <c r="A25" s="8" t="s">
        <v>81</v>
      </c>
      <c r="B25" s="10" t="s">
        <v>336</v>
      </c>
      <c r="C25" s="36">
        <v>3300</v>
      </c>
      <c r="D25" s="36">
        <v>2257.39</v>
      </c>
      <c r="E25" s="36">
        <v>3300</v>
      </c>
      <c r="F25" s="36">
        <v>13000</v>
      </c>
      <c r="G25" s="7">
        <f>(F25-E25)/E25</f>
        <v>2.9393939393939394</v>
      </c>
      <c r="H25" s="77"/>
    </row>
    <row r="26" spans="1:8" ht="19.5" customHeight="1" thickBot="1">
      <c r="A26" s="8" t="s">
        <v>82</v>
      </c>
      <c r="B26" s="10" t="s">
        <v>337</v>
      </c>
      <c r="C26" s="36">
        <v>3800</v>
      </c>
      <c r="D26" s="36">
        <v>4013.3</v>
      </c>
      <c r="E26" s="36">
        <v>3800</v>
      </c>
      <c r="F26" s="36">
        <v>4000</v>
      </c>
      <c r="G26" s="7">
        <f>(F26-E26)/E26</f>
        <v>0.05263157894736842</v>
      </c>
      <c r="H26" s="77"/>
    </row>
    <row r="27" spans="1:7" ht="19.5" customHeight="1" thickBot="1">
      <c r="A27" s="8" t="s">
        <v>83</v>
      </c>
      <c r="B27" s="10" t="s">
        <v>338</v>
      </c>
      <c r="C27" s="36">
        <v>8000</v>
      </c>
      <c r="D27" s="36">
        <v>8406.51</v>
      </c>
      <c r="E27" s="36">
        <v>8000</v>
      </c>
      <c r="F27" s="36">
        <v>8500</v>
      </c>
      <c r="G27" s="7">
        <f t="shared" si="0"/>
        <v>0.0625</v>
      </c>
    </row>
    <row r="28" spans="1:8" ht="19.5" customHeight="1" thickBot="1">
      <c r="A28" s="10" t="s">
        <v>84</v>
      </c>
      <c r="B28" s="10" t="s">
        <v>339</v>
      </c>
      <c r="C28" s="36">
        <v>1300</v>
      </c>
      <c r="D28" s="36">
        <v>583.14</v>
      </c>
      <c r="E28" s="36">
        <v>11300</v>
      </c>
      <c r="F28" s="36">
        <v>4000</v>
      </c>
      <c r="G28" s="7">
        <f t="shared" si="0"/>
        <v>-0.6460176991150443</v>
      </c>
      <c r="H28" s="77"/>
    </row>
    <row r="29" spans="1:8" ht="19.5" customHeight="1" thickBot="1">
      <c r="A29" s="8" t="s">
        <v>85</v>
      </c>
      <c r="B29" s="10" t="s">
        <v>340</v>
      </c>
      <c r="C29" s="36">
        <v>4000</v>
      </c>
      <c r="D29" s="36">
        <v>1400.65</v>
      </c>
      <c r="E29" s="36">
        <v>4000</v>
      </c>
      <c r="F29" s="36">
        <v>2200</v>
      </c>
      <c r="G29" s="7">
        <f t="shared" si="0"/>
        <v>-0.45</v>
      </c>
      <c r="H29" s="78"/>
    </row>
    <row r="30" spans="1:8" ht="19.5" customHeight="1" thickBot="1">
      <c r="A30" s="10" t="s">
        <v>101</v>
      </c>
      <c r="B30" s="10" t="s">
        <v>354</v>
      </c>
      <c r="C30" s="36">
        <v>60637</v>
      </c>
      <c r="D30" s="36">
        <v>37148.05</v>
      </c>
      <c r="E30" s="36">
        <v>22811</v>
      </c>
      <c r="F30" s="36">
        <v>12832</v>
      </c>
      <c r="G30" s="7">
        <f>(F30-E30)/E30</f>
        <v>-0.43746438121958703</v>
      </c>
      <c r="H30" s="77"/>
    </row>
    <row r="31" spans="1:8" ht="19.5" customHeight="1" thickBot="1">
      <c r="A31" s="10" t="s">
        <v>102</v>
      </c>
      <c r="B31" s="10" t="s">
        <v>638</v>
      </c>
      <c r="C31" s="28">
        <v>0</v>
      </c>
      <c r="D31" s="28">
        <v>0</v>
      </c>
      <c r="E31" s="38">
        <v>8875</v>
      </c>
      <c r="F31" s="36">
        <v>4863</v>
      </c>
      <c r="G31" s="7">
        <f>(F31-E31)/E31</f>
        <v>-0.452056338028169</v>
      </c>
      <c r="H31" s="77"/>
    </row>
    <row r="32" spans="1:8" ht="19.5" customHeight="1" thickBot="1">
      <c r="A32" s="8" t="s">
        <v>98</v>
      </c>
      <c r="B32" s="10" t="s">
        <v>352</v>
      </c>
      <c r="C32" s="36">
        <v>10000</v>
      </c>
      <c r="D32" s="36">
        <v>31479.35</v>
      </c>
      <c r="E32" s="36">
        <v>10000</v>
      </c>
      <c r="F32" s="36">
        <v>20000</v>
      </c>
      <c r="G32" s="7">
        <f>(F32-E32)/E32</f>
        <v>1</v>
      </c>
      <c r="H32" s="77"/>
    </row>
    <row r="33" spans="1:7" ht="19.5" customHeight="1" thickBot="1">
      <c r="A33" s="8" t="s">
        <v>100</v>
      </c>
      <c r="B33" s="10" t="s">
        <v>353</v>
      </c>
      <c r="C33" s="36">
        <v>3000</v>
      </c>
      <c r="D33" s="36">
        <v>160</v>
      </c>
      <c r="E33" s="36">
        <v>3000</v>
      </c>
      <c r="F33" s="36">
        <v>0</v>
      </c>
      <c r="G33" s="7">
        <f>(F33-E33)/E33</f>
        <v>-1</v>
      </c>
    </row>
    <row r="34" spans="1:8" ht="19.5" customHeight="1" thickBot="1">
      <c r="A34" s="8" t="s">
        <v>86</v>
      </c>
      <c r="B34" s="10" t="s">
        <v>341</v>
      </c>
      <c r="C34" s="36">
        <v>8500</v>
      </c>
      <c r="D34" s="36">
        <v>8509.44</v>
      </c>
      <c r="E34" s="36">
        <v>5000</v>
      </c>
      <c r="F34" s="36">
        <v>8000</v>
      </c>
      <c r="G34" s="7">
        <f t="shared" si="0"/>
        <v>0.6</v>
      </c>
      <c r="H34" s="77"/>
    </row>
    <row r="35" spans="1:8" ht="19.5" customHeight="1" thickBot="1">
      <c r="A35" s="10" t="s">
        <v>87</v>
      </c>
      <c r="B35" s="10" t="s">
        <v>342</v>
      </c>
      <c r="C35" s="36">
        <v>5500</v>
      </c>
      <c r="D35" s="36">
        <v>2757.8</v>
      </c>
      <c r="E35" s="36">
        <v>5500</v>
      </c>
      <c r="F35" s="36">
        <v>5000</v>
      </c>
      <c r="G35" s="7">
        <f t="shared" si="0"/>
        <v>-0.09090909090909091</v>
      </c>
      <c r="H35" s="77"/>
    </row>
    <row r="36" spans="1:8" ht="19.5" customHeight="1" thickBot="1">
      <c r="A36" s="10" t="s">
        <v>88</v>
      </c>
      <c r="B36" s="10" t="s">
        <v>479</v>
      </c>
      <c r="C36" s="36">
        <v>12500</v>
      </c>
      <c r="D36" s="36">
        <v>20120.39</v>
      </c>
      <c r="E36" s="36">
        <v>12880</v>
      </c>
      <c r="F36" s="36">
        <v>20000</v>
      </c>
      <c r="G36" s="7">
        <f t="shared" si="0"/>
        <v>0.5527950310559007</v>
      </c>
      <c r="H36" s="77"/>
    </row>
    <row r="37" spans="1:8" ht="19.5" customHeight="1" thickBot="1">
      <c r="A37" s="8" t="s">
        <v>99</v>
      </c>
      <c r="B37" s="10" t="s">
        <v>480</v>
      </c>
      <c r="C37" s="36">
        <v>29070</v>
      </c>
      <c r="D37" s="36">
        <v>27922</v>
      </c>
      <c r="E37" s="36">
        <v>37700</v>
      </c>
      <c r="F37" s="36">
        <v>28000</v>
      </c>
      <c r="G37" s="7">
        <f>(F37-E37)/E37</f>
        <v>-0.2572944297082228</v>
      </c>
      <c r="H37" s="77"/>
    </row>
    <row r="38" spans="1:8" ht="19.5" customHeight="1" thickBot="1">
      <c r="A38" s="13" t="s">
        <v>642</v>
      </c>
      <c r="B38" s="10" t="s">
        <v>639</v>
      </c>
      <c r="C38" s="36">
        <v>0</v>
      </c>
      <c r="D38" s="36">
        <v>0</v>
      </c>
      <c r="E38" s="36">
        <v>0</v>
      </c>
      <c r="F38" s="36">
        <v>50180</v>
      </c>
      <c r="G38" s="7">
        <v>1</v>
      </c>
      <c r="H38" s="77"/>
    </row>
    <row r="39" spans="1:8" ht="19.5" customHeight="1" thickBot="1">
      <c r="A39" s="13" t="s">
        <v>643</v>
      </c>
      <c r="B39" s="10" t="s">
        <v>637</v>
      </c>
      <c r="C39" s="36">
        <v>0</v>
      </c>
      <c r="D39" s="36">
        <v>0</v>
      </c>
      <c r="E39" s="36">
        <v>0</v>
      </c>
      <c r="F39" s="36">
        <v>5000</v>
      </c>
      <c r="G39" s="7">
        <v>1</v>
      </c>
      <c r="H39" s="77"/>
    </row>
    <row r="40" spans="1:8" ht="19.5" customHeight="1" thickBot="1">
      <c r="A40" s="10" t="s">
        <v>89</v>
      </c>
      <c r="B40" s="10" t="s">
        <v>343</v>
      </c>
      <c r="C40" s="36">
        <v>2500</v>
      </c>
      <c r="D40" s="36">
        <v>4849.99</v>
      </c>
      <c r="E40" s="36">
        <v>2000</v>
      </c>
      <c r="F40" s="36">
        <v>12000</v>
      </c>
      <c r="G40" s="7">
        <f t="shared" si="0"/>
        <v>5</v>
      </c>
      <c r="H40" s="77"/>
    </row>
    <row r="41" spans="1:7" ht="19.5" customHeight="1" thickBot="1">
      <c r="A41" s="8" t="s">
        <v>90</v>
      </c>
      <c r="B41" s="10" t="s">
        <v>344</v>
      </c>
      <c r="C41" s="36">
        <v>8500</v>
      </c>
      <c r="D41" s="36">
        <v>6941.11</v>
      </c>
      <c r="E41" s="36">
        <v>8000</v>
      </c>
      <c r="F41" s="36">
        <v>8000</v>
      </c>
      <c r="G41" s="7">
        <f t="shared" si="0"/>
        <v>0</v>
      </c>
    </row>
    <row r="42" spans="1:7" ht="19.5" customHeight="1" thickBot="1">
      <c r="A42" s="8" t="s">
        <v>91</v>
      </c>
      <c r="B42" s="10" t="s">
        <v>345</v>
      </c>
      <c r="C42" s="36">
        <v>8000</v>
      </c>
      <c r="D42" s="36">
        <v>9518.49</v>
      </c>
      <c r="E42" s="36">
        <v>9000</v>
      </c>
      <c r="F42" s="36">
        <v>10000</v>
      </c>
      <c r="G42" s="7">
        <f t="shared" si="0"/>
        <v>0.1111111111111111</v>
      </c>
    </row>
    <row r="43" spans="1:7" ht="19.5" customHeight="1" thickBot="1">
      <c r="A43" s="8" t="s">
        <v>92</v>
      </c>
      <c r="B43" s="10" t="s">
        <v>346</v>
      </c>
      <c r="C43" s="28">
        <v>0</v>
      </c>
      <c r="D43" s="28">
        <v>273.12</v>
      </c>
      <c r="E43" s="28">
        <v>100</v>
      </c>
      <c r="F43" s="36">
        <v>500</v>
      </c>
      <c r="G43" s="7">
        <f t="shared" si="0"/>
        <v>4</v>
      </c>
    </row>
    <row r="44" spans="1:8" ht="19.5" customHeight="1" thickBot="1">
      <c r="A44" s="8" t="s">
        <v>93</v>
      </c>
      <c r="B44" s="10" t="s">
        <v>347</v>
      </c>
      <c r="C44" s="36">
        <v>5500</v>
      </c>
      <c r="D44" s="36">
        <v>6687.36</v>
      </c>
      <c r="E44" s="36">
        <v>7000</v>
      </c>
      <c r="F44" s="36">
        <v>7000</v>
      </c>
      <c r="G44" s="7">
        <f t="shared" si="0"/>
        <v>0</v>
      </c>
      <c r="H44" s="77"/>
    </row>
    <row r="45" spans="1:7" ht="19.5" customHeight="1" thickBot="1">
      <c r="A45" s="8" t="s">
        <v>94</v>
      </c>
      <c r="B45" s="10" t="s">
        <v>348</v>
      </c>
      <c r="C45" s="36">
        <v>1800</v>
      </c>
      <c r="D45" s="36">
        <v>1786.1</v>
      </c>
      <c r="E45" s="36">
        <v>2000</v>
      </c>
      <c r="F45" s="36">
        <v>2000</v>
      </c>
      <c r="G45" s="7">
        <f t="shared" si="0"/>
        <v>0</v>
      </c>
    </row>
    <row r="46" spans="1:8" ht="19.5" customHeight="1" thickBot="1">
      <c r="A46" s="8" t="s">
        <v>95</v>
      </c>
      <c r="B46" s="10" t="s">
        <v>349</v>
      </c>
      <c r="C46" s="36">
        <v>11000</v>
      </c>
      <c r="D46" s="36">
        <v>22040.76</v>
      </c>
      <c r="E46" s="36">
        <v>15000</v>
      </c>
      <c r="F46" s="36">
        <v>15000</v>
      </c>
      <c r="G46" s="7">
        <f t="shared" si="0"/>
        <v>0</v>
      </c>
      <c r="H46" s="77"/>
    </row>
    <row r="47" spans="1:8" ht="19.5" customHeight="1" thickBot="1">
      <c r="A47" s="10" t="s">
        <v>96</v>
      </c>
      <c r="B47" s="10" t="s">
        <v>350</v>
      </c>
      <c r="C47" s="36">
        <v>2000</v>
      </c>
      <c r="D47" s="36">
        <v>0</v>
      </c>
      <c r="E47" s="36">
        <v>1500</v>
      </c>
      <c r="F47" s="36">
        <v>1500</v>
      </c>
      <c r="G47" s="7">
        <f t="shared" si="0"/>
        <v>0</v>
      </c>
      <c r="H47" s="77"/>
    </row>
    <row r="48" spans="1:8" ht="19.5" customHeight="1" thickBot="1">
      <c r="A48" s="8" t="s">
        <v>97</v>
      </c>
      <c r="B48" s="10" t="s">
        <v>351</v>
      </c>
      <c r="C48" s="36">
        <v>6161</v>
      </c>
      <c r="D48" s="36">
        <v>6161</v>
      </c>
      <c r="E48" s="36">
        <v>6161</v>
      </c>
      <c r="F48" s="36">
        <v>6362</v>
      </c>
      <c r="G48" s="7">
        <f>(F48-E48)/E48</f>
        <v>0.032624573932803116</v>
      </c>
      <c r="H48" s="77" t="s">
        <v>31</v>
      </c>
    </row>
    <row r="49" spans="1:8" ht="19.5" customHeight="1" thickBot="1">
      <c r="A49" s="8" t="s">
        <v>103</v>
      </c>
      <c r="B49" s="10" t="s">
        <v>355</v>
      </c>
      <c r="C49" s="36">
        <v>22000</v>
      </c>
      <c r="D49" s="36">
        <v>22653.86</v>
      </c>
      <c r="E49" s="36">
        <v>22500</v>
      </c>
      <c r="F49" s="36">
        <v>23100</v>
      </c>
      <c r="G49" s="7">
        <f t="shared" si="0"/>
        <v>0.02666666666666667</v>
      </c>
      <c r="H49" s="76" t="s">
        <v>31</v>
      </c>
    </row>
    <row r="50" spans="1:7" ht="19.5" customHeight="1" thickBot="1">
      <c r="A50" s="6" t="s">
        <v>104</v>
      </c>
      <c r="B50" s="6" t="s">
        <v>356</v>
      </c>
      <c r="C50" s="36">
        <v>500</v>
      </c>
      <c r="D50" s="36">
        <v>0</v>
      </c>
      <c r="E50" s="36">
        <v>500</v>
      </c>
      <c r="F50" s="36">
        <v>500</v>
      </c>
      <c r="G50" s="7">
        <f t="shared" si="0"/>
        <v>0</v>
      </c>
    </row>
    <row r="51" spans="1:7" ht="19.5" customHeight="1" thickBot="1">
      <c r="A51" s="8" t="s">
        <v>105</v>
      </c>
      <c r="B51" s="10" t="s">
        <v>357</v>
      </c>
      <c r="C51" s="36">
        <v>1000</v>
      </c>
      <c r="D51" s="36">
        <v>624.55</v>
      </c>
      <c r="E51" s="36">
        <v>1000</v>
      </c>
      <c r="F51" s="36">
        <v>1000</v>
      </c>
      <c r="G51" s="7">
        <f t="shared" si="0"/>
        <v>0</v>
      </c>
    </row>
    <row r="52" spans="1:8" ht="19.5" customHeight="1" thickBot="1">
      <c r="A52" s="8" t="s">
        <v>106</v>
      </c>
      <c r="B52" s="10" t="s">
        <v>358</v>
      </c>
      <c r="C52" s="38">
        <v>51000</v>
      </c>
      <c r="D52" s="38">
        <v>49641</v>
      </c>
      <c r="E52" s="38">
        <v>52141</v>
      </c>
      <c r="F52" s="22">
        <v>52141</v>
      </c>
      <c r="G52" s="7">
        <f t="shared" si="0"/>
        <v>0</v>
      </c>
      <c r="H52" s="77"/>
    </row>
    <row r="53" spans="1:7" ht="19.5" customHeight="1" thickBot="1" thickTop="1">
      <c r="A53" s="12"/>
      <c r="B53" s="12" t="s">
        <v>12</v>
      </c>
      <c r="C53" s="19">
        <f>SUM(C3:C52)</f>
        <v>615891</v>
      </c>
      <c r="D53" s="19">
        <f>SUM(D3:D52)</f>
        <v>621570.1900000001</v>
      </c>
      <c r="E53" s="19">
        <f>SUM(E3:E52)</f>
        <v>628047</v>
      </c>
      <c r="F53" s="19">
        <f>SUM(F3:F52)</f>
        <v>767865.701</v>
      </c>
      <c r="G53" s="7">
        <f t="shared" si="0"/>
        <v>0.22262458223667975</v>
      </c>
    </row>
    <row r="54" spans="1:7" ht="19.5" customHeight="1" thickTop="1">
      <c r="A54" s="3"/>
      <c r="B54" s="3"/>
      <c r="C54" s="11"/>
      <c r="D54" s="1"/>
      <c r="E54" s="11"/>
      <c r="F54" s="11"/>
      <c r="G54" s="7"/>
    </row>
    <row r="55" spans="1:7" ht="19.5" customHeight="1" thickBot="1">
      <c r="A55" s="4"/>
      <c r="B55" s="4" t="s">
        <v>617</v>
      </c>
      <c r="C55" s="11"/>
      <c r="D55" s="11"/>
      <c r="E55" s="11"/>
      <c r="F55" s="11"/>
      <c r="G55" s="7"/>
    </row>
    <row r="56" spans="1:7" ht="19.5" customHeight="1" thickBot="1">
      <c r="A56" s="5" t="s">
        <v>107</v>
      </c>
      <c r="B56" s="93" t="s">
        <v>359</v>
      </c>
      <c r="C56" s="29">
        <v>850</v>
      </c>
      <c r="D56" s="29">
        <v>0</v>
      </c>
      <c r="E56" s="29">
        <v>0</v>
      </c>
      <c r="F56" s="29">
        <v>0</v>
      </c>
      <c r="G56" s="7">
        <v>0</v>
      </c>
    </row>
    <row r="57" spans="1:8" ht="19.5" customHeight="1" thickBot="1">
      <c r="A57" s="5" t="s">
        <v>108</v>
      </c>
      <c r="B57" s="93" t="s">
        <v>481</v>
      </c>
      <c r="C57" s="29">
        <v>23000</v>
      </c>
      <c r="D57" s="29">
        <v>23750.82</v>
      </c>
      <c r="E57" s="29">
        <v>24000</v>
      </c>
      <c r="F57" s="29">
        <v>24000</v>
      </c>
      <c r="G57" s="7">
        <f>(F57-E57)/E57</f>
        <v>0</v>
      </c>
      <c r="H57" s="77"/>
    </row>
    <row r="58" spans="1:8" ht="19.5" customHeight="1" thickBot="1">
      <c r="A58" s="93" t="s">
        <v>109</v>
      </c>
      <c r="B58" s="93" t="s">
        <v>596</v>
      </c>
      <c r="C58" s="29">
        <v>0</v>
      </c>
      <c r="D58" s="29">
        <v>0</v>
      </c>
      <c r="E58" s="29">
        <v>87480</v>
      </c>
      <c r="F58" s="29">
        <v>64500</v>
      </c>
      <c r="G58" s="7">
        <f>(F58-E58)/E58</f>
        <v>-0.2626886145404664</v>
      </c>
      <c r="H58" s="77"/>
    </row>
    <row r="59" spans="1:7" ht="19.5" customHeight="1" thickBot="1">
      <c r="A59" s="5" t="s">
        <v>110</v>
      </c>
      <c r="B59" s="93" t="s">
        <v>360</v>
      </c>
      <c r="C59" s="29">
        <v>1500</v>
      </c>
      <c r="D59" s="29">
        <v>0</v>
      </c>
      <c r="E59" s="29">
        <v>1500</v>
      </c>
      <c r="F59" s="29">
        <v>1500</v>
      </c>
      <c r="G59" s="7">
        <f>(F59-E59)/E59</f>
        <v>0</v>
      </c>
    </row>
    <row r="60" spans="1:8" ht="19.5" customHeight="1" thickBot="1">
      <c r="A60" s="8" t="s">
        <v>111</v>
      </c>
      <c r="B60" s="10" t="s">
        <v>361</v>
      </c>
      <c r="C60" s="97">
        <v>14500</v>
      </c>
      <c r="D60" s="97">
        <v>14500</v>
      </c>
      <c r="E60" s="97">
        <v>14500</v>
      </c>
      <c r="F60" s="97">
        <v>14500</v>
      </c>
      <c r="G60" s="7">
        <f>(F60-E60)/E60</f>
        <v>0</v>
      </c>
      <c r="H60" s="77"/>
    </row>
    <row r="61" spans="1:8" ht="19.5" customHeight="1" thickBot="1" thickTop="1">
      <c r="A61" s="12"/>
      <c r="B61" s="12" t="s">
        <v>28</v>
      </c>
      <c r="C61" s="19">
        <f>SUM(C56:C60)</f>
        <v>39850</v>
      </c>
      <c r="D61" s="19">
        <f>SUM(D56:D60)</f>
        <v>38250.82</v>
      </c>
      <c r="E61" s="19">
        <f>SUM(E56:E60)</f>
        <v>127480</v>
      </c>
      <c r="F61" s="19">
        <f>SUM(F56:F60)</f>
        <v>104500</v>
      </c>
      <c r="G61" s="7">
        <f>(F61-E61)/E61</f>
        <v>-0.18026357075619706</v>
      </c>
      <c r="H61" s="77"/>
    </row>
    <row r="62" spans="1:8" ht="19.5" customHeight="1" thickTop="1">
      <c r="A62" s="3"/>
      <c r="B62" s="3"/>
      <c r="C62" s="35"/>
      <c r="D62" s="35"/>
      <c r="E62" s="35"/>
      <c r="F62" s="35"/>
      <c r="G62" s="7"/>
      <c r="H62" s="77"/>
    </row>
    <row r="63" spans="1:8" ht="19.5" customHeight="1">
      <c r="A63" s="4"/>
      <c r="B63" s="4" t="s">
        <v>26</v>
      </c>
      <c r="C63" s="11"/>
      <c r="D63" s="11"/>
      <c r="E63" s="11"/>
      <c r="F63" s="11"/>
      <c r="G63" s="7"/>
      <c r="H63" s="77"/>
    </row>
    <row r="64" spans="1:8" ht="19.5" customHeight="1" thickBot="1">
      <c r="A64" s="8" t="s">
        <v>112</v>
      </c>
      <c r="B64" s="10" t="s">
        <v>362</v>
      </c>
      <c r="C64" s="30">
        <v>67922.4</v>
      </c>
      <c r="D64" s="30">
        <v>70791.37</v>
      </c>
      <c r="E64" s="30">
        <v>88468</v>
      </c>
      <c r="F64" s="30">
        <v>104853</v>
      </c>
      <c r="G64" s="7">
        <f aca="true" t="shared" si="2" ref="G64:G84">(F64-E64)/E64</f>
        <v>0.18520821087850975</v>
      </c>
      <c r="H64" s="83" t="s">
        <v>31</v>
      </c>
    </row>
    <row r="65" spans="1:8" ht="19.5" customHeight="1" thickBot="1">
      <c r="A65" s="10" t="s">
        <v>644</v>
      </c>
      <c r="B65" s="10" t="s">
        <v>59</v>
      </c>
      <c r="C65" s="30">
        <v>0</v>
      </c>
      <c r="D65" s="30">
        <v>0</v>
      </c>
      <c r="E65" s="30">
        <v>0</v>
      </c>
      <c r="F65" s="35">
        <v>1000</v>
      </c>
      <c r="G65" s="7">
        <v>1</v>
      </c>
      <c r="H65" s="83"/>
    </row>
    <row r="66" spans="1:8" ht="19.5" customHeight="1" thickBot="1">
      <c r="A66" s="8" t="s">
        <v>113</v>
      </c>
      <c r="B66" s="10" t="s">
        <v>321</v>
      </c>
      <c r="C66" s="29">
        <v>5230</v>
      </c>
      <c r="D66" s="29">
        <v>5722.19</v>
      </c>
      <c r="E66" s="29">
        <v>6812</v>
      </c>
      <c r="F66" s="29">
        <f>SUM(F64+F65)*7.7%</f>
        <v>8150.681</v>
      </c>
      <c r="G66" s="7">
        <f t="shared" si="2"/>
        <v>0.19651805637110975</v>
      </c>
      <c r="H66" s="83"/>
    </row>
    <row r="67" spans="1:8" ht="19.5" customHeight="1" thickBot="1">
      <c r="A67" s="8" t="s">
        <v>114</v>
      </c>
      <c r="B67" s="10" t="s">
        <v>322</v>
      </c>
      <c r="C67" s="29">
        <v>2621</v>
      </c>
      <c r="D67" s="29">
        <v>3776.42</v>
      </c>
      <c r="E67" s="29">
        <v>5529</v>
      </c>
      <c r="F67" s="29">
        <v>7145</v>
      </c>
      <c r="G67" s="7">
        <f t="shared" si="2"/>
        <v>0.2922770844637367</v>
      </c>
      <c r="H67" s="83"/>
    </row>
    <row r="68" spans="1:8" ht="19.5" customHeight="1" thickBot="1">
      <c r="A68" s="8" t="s">
        <v>115</v>
      </c>
      <c r="B68" s="10" t="s">
        <v>323</v>
      </c>
      <c r="C68" s="29">
        <v>19669</v>
      </c>
      <c r="D68" s="29">
        <v>25684.18</v>
      </c>
      <c r="E68" s="29">
        <v>39996</v>
      </c>
      <c r="F68" s="29">
        <v>40586</v>
      </c>
      <c r="G68" s="7">
        <f t="shared" si="2"/>
        <v>0.014751475147514752</v>
      </c>
      <c r="H68" s="77" t="s">
        <v>31</v>
      </c>
    </row>
    <row r="69" spans="1:7" ht="19.5" customHeight="1" thickBot="1">
      <c r="A69" s="8" t="s">
        <v>116</v>
      </c>
      <c r="B69" s="10" t="s">
        <v>326</v>
      </c>
      <c r="C69" s="29">
        <v>325</v>
      </c>
      <c r="D69" s="29">
        <v>327.3</v>
      </c>
      <c r="E69" s="29">
        <v>575</v>
      </c>
      <c r="F69" s="29">
        <v>575</v>
      </c>
      <c r="G69" s="7">
        <f t="shared" si="2"/>
        <v>0</v>
      </c>
    </row>
    <row r="70" spans="1:7" ht="19.5" customHeight="1" thickBot="1">
      <c r="A70" s="8" t="s">
        <v>120</v>
      </c>
      <c r="B70" s="10" t="s">
        <v>330</v>
      </c>
      <c r="C70" s="28">
        <v>800</v>
      </c>
      <c r="D70" s="28">
        <v>45</v>
      </c>
      <c r="E70" s="28">
        <v>800</v>
      </c>
      <c r="F70" s="28">
        <v>800</v>
      </c>
      <c r="G70" s="7">
        <f t="shared" si="2"/>
        <v>0</v>
      </c>
    </row>
    <row r="71" spans="1:7" ht="19.5" customHeight="1" thickBot="1">
      <c r="A71" s="8" t="s">
        <v>121</v>
      </c>
      <c r="B71" s="10" t="s">
        <v>365</v>
      </c>
      <c r="C71" s="28">
        <v>600</v>
      </c>
      <c r="D71" s="28">
        <v>228.48</v>
      </c>
      <c r="E71" s="28">
        <v>600</v>
      </c>
      <c r="F71" s="28">
        <v>600</v>
      </c>
      <c r="G71" s="7">
        <f t="shared" si="2"/>
        <v>0</v>
      </c>
    </row>
    <row r="72" spans="1:7" ht="19.5" customHeight="1" thickBot="1">
      <c r="A72" s="8" t="s">
        <v>122</v>
      </c>
      <c r="B72" s="10" t="s">
        <v>328</v>
      </c>
      <c r="C72" s="37">
        <v>500</v>
      </c>
      <c r="D72" s="37">
        <v>199</v>
      </c>
      <c r="E72" s="37">
        <v>500</v>
      </c>
      <c r="F72" s="37">
        <v>500</v>
      </c>
      <c r="G72" s="7">
        <f t="shared" si="2"/>
        <v>0</v>
      </c>
    </row>
    <row r="73" spans="1:7" ht="19.5" customHeight="1" thickBot="1">
      <c r="A73" s="8" t="s">
        <v>117</v>
      </c>
      <c r="B73" s="10" t="s">
        <v>335</v>
      </c>
      <c r="C73" s="28">
        <v>4000</v>
      </c>
      <c r="D73" s="28">
        <v>1410.81</v>
      </c>
      <c r="E73" s="28">
        <v>3000</v>
      </c>
      <c r="F73" s="28">
        <v>3000</v>
      </c>
      <c r="G73" s="7">
        <f t="shared" si="2"/>
        <v>0</v>
      </c>
    </row>
    <row r="74" spans="1:7" ht="19.5" customHeight="1" thickBot="1">
      <c r="A74" s="13" t="s">
        <v>645</v>
      </c>
      <c r="B74" s="10" t="s">
        <v>336</v>
      </c>
      <c r="C74" s="28">
        <v>0</v>
      </c>
      <c r="D74" s="28">
        <v>0</v>
      </c>
      <c r="E74" s="28">
        <v>0</v>
      </c>
      <c r="F74" s="28">
        <v>1000</v>
      </c>
      <c r="G74" s="7">
        <v>1</v>
      </c>
    </row>
    <row r="75" spans="1:7" ht="19.5" customHeight="1" thickBot="1">
      <c r="A75" s="8" t="s">
        <v>118</v>
      </c>
      <c r="B75" s="10" t="s">
        <v>363</v>
      </c>
      <c r="C75" s="28">
        <v>400</v>
      </c>
      <c r="D75" s="28">
        <v>0</v>
      </c>
      <c r="E75" s="28">
        <v>400</v>
      </c>
      <c r="F75" s="28">
        <v>400</v>
      </c>
      <c r="G75" s="7">
        <f t="shared" si="2"/>
        <v>0</v>
      </c>
    </row>
    <row r="76" spans="1:7" ht="19.5" customHeight="1" thickBot="1">
      <c r="A76" s="8" t="s">
        <v>119</v>
      </c>
      <c r="B76" s="10" t="s">
        <v>364</v>
      </c>
      <c r="C76" s="28">
        <v>4500</v>
      </c>
      <c r="D76" s="28">
        <v>2296.94</v>
      </c>
      <c r="E76" s="28">
        <v>5000</v>
      </c>
      <c r="F76" s="28">
        <v>4000</v>
      </c>
      <c r="G76" s="7">
        <f t="shared" si="2"/>
        <v>-0.2</v>
      </c>
    </row>
    <row r="77" spans="1:8" ht="19.5" customHeight="1" thickBot="1">
      <c r="A77" s="8" t="s">
        <v>123</v>
      </c>
      <c r="B77" s="10" t="s">
        <v>366</v>
      </c>
      <c r="C77" s="28">
        <v>10000</v>
      </c>
      <c r="D77" s="28">
        <v>19735.73</v>
      </c>
      <c r="E77" s="28">
        <v>4000</v>
      </c>
      <c r="F77" s="28">
        <v>5000</v>
      </c>
      <c r="G77" s="7">
        <f t="shared" si="2"/>
        <v>0.25</v>
      </c>
      <c r="H77" s="77"/>
    </row>
    <row r="78" spans="1:7" ht="19.5" customHeight="1" thickBot="1">
      <c r="A78" s="8" t="s">
        <v>124</v>
      </c>
      <c r="B78" s="10" t="s">
        <v>367</v>
      </c>
      <c r="C78" s="28">
        <v>1500</v>
      </c>
      <c r="D78" s="28">
        <v>0</v>
      </c>
      <c r="E78" s="29">
        <v>0</v>
      </c>
      <c r="F78" s="29">
        <v>0</v>
      </c>
      <c r="G78" s="7">
        <v>0</v>
      </c>
    </row>
    <row r="79" spans="1:8" ht="19.5" customHeight="1" thickBot="1">
      <c r="A79" s="8" t="s">
        <v>125</v>
      </c>
      <c r="B79" s="10" t="s">
        <v>352</v>
      </c>
      <c r="C79" s="28">
        <v>8000</v>
      </c>
      <c r="D79" s="28">
        <v>3853</v>
      </c>
      <c r="E79" s="28">
        <v>8000</v>
      </c>
      <c r="F79" s="28">
        <v>0</v>
      </c>
      <c r="G79" s="7">
        <f t="shared" si="2"/>
        <v>-1</v>
      </c>
      <c r="H79" s="77"/>
    </row>
    <row r="80" spans="1:8" ht="19.5" customHeight="1" thickBot="1">
      <c r="A80" s="10" t="s">
        <v>126</v>
      </c>
      <c r="B80" s="10" t="s">
        <v>368</v>
      </c>
      <c r="C80" s="37">
        <v>0</v>
      </c>
      <c r="D80" s="37">
        <v>0</v>
      </c>
      <c r="E80" s="28">
        <v>20000</v>
      </c>
      <c r="F80" s="28">
        <v>20000</v>
      </c>
      <c r="G80" s="7">
        <f t="shared" si="2"/>
        <v>0</v>
      </c>
      <c r="H80" s="76" t="s">
        <v>608</v>
      </c>
    </row>
    <row r="81" spans="1:8" ht="19.5" customHeight="1">
      <c r="A81" s="8" t="s">
        <v>127</v>
      </c>
      <c r="B81" s="10" t="s">
        <v>369</v>
      </c>
      <c r="C81" s="22">
        <v>5536</v>
      </c>
      <c r="D81" s="22">
        <v>5536</v>
      </c>
      <c r="E81" s="22">
        <v>5619</v>
      </c>
      <c r="F81" s="22">
        <v>5700</v>
      </c>
      <c r="G81" s="7">
        <f t="shared" si="2"/>
        <v>0.014415376401494928</v>
      </c>
      <c r="H81" s="76" t="s">
        <v>609</v>
      </c>
    </row>
    <row r="82" spans="2:7" ht="19.5" customHeight="1">
      <c r="B82" s="10" t="s">
        <v>628</v>
      </c>
      <c r="C82" s="22"/>
      <c r="D82" s="22"/>
      <c r="E82" s="22"/>
      <c r="F82" s="22">
        <v>2000</v>
      </c>
      <c r="G82" s="7"/>
    </row>
    <row r="83" spans="2:8" ht="19.5" customHeight="1" thickBot="1">
      <c r="B83" s="10" t="s">
        <v>606</v>
      </c>
      <c r="C83" s="22">
        <v>0</v>
      </c>
      <c r="D83" s="22">
        <v>0</v>
      </c>
      <c r="E83" s="22">
        <v>0</v>
      </c>
      <c r="F83" s="22">
        <v>8000</v>
      </c>
      <c r="G83" s="7">
        <v>1</v>
      </c>
      <c r="H83" s="76" t="s">
        <v>607</v>
      </c>
    </row>
    <row r="84" spans="1:7" ht="19.5" customHeight="1" thickBot="1" thickTop="1">
      <c r="A84" s="12"/>
      <c r="B84" s="12" t="s">
        <v>27</v>
      </c>
      <c r="C84" s="19">
        <f>SUM(C64:C83)</f>
        <v>131603.4</v>
      </c>
      <c r="D84" s="19">
        <f>SUM(D64:D83)</f>
        <v>139606.41999999998</v>
      </c>
      <c r="E84" s="19">
        <f>SUM(E64:E83)</f>
        <v>189299</v>
      </c>
      <c r="F84" s="19">
        <f>SUM(F64:F83)</f>
        <v>213309.68099999998</v>
      </c>
      <c r="G84" s="7">
        <f t="shared" si="2"/>
        <v>0.12683997802418387</v>
      </c>
    </row>
    <row r="85" spans="1:7" ht="19.5" customHeight="1" thickTop="1">
      <c r="A85" s="3"/>
      <c r="B85" s="3"/>
      <c r="C85" s="35"/>
      <c r="D85" s="35"/>
      <c r="E85" s="35"/>
      <c r="F85" s="35"/>
      <c r="G85" s="7"/>
    </row>
    <row r="86" spans="1:7" ht="19.5" customHeight="1">
      <c r="A86" s="17"/>
      <c r="B86" s="17" t="s">
        <v>2</v>
      </c>
      <c r="G86" s="7"/>
    </row>
    <row r="87" spans="1:8" ht="19.5" customHeight="1" thickBot="1">
      <c r="A87" s="8" t="s">
        <v>128</v>
      </c>
      <c r="B87" s="10" t="s">
        <v>370</v>
      </c>
      <c r="C87" s="36">
        <v>297228</v>
      </c>
      <c r="D87" s="36">
        <v>199732.46</v>
      </c>
      <c r="E87" s="36">
        <v>342700</v>
      </c>
      <c r="F87" s="22">
        <v>358987</v>
      </c>
      <c r="G87" s="7">
        <f aca="true" t="shared" si="3" ref="G87:G123">(F87-E87)/E87</f>
        <v>0.04752553253574555</v>
      </c>
      <c r="H87" s="77"/>
    </row>
    <row r="88" spans="1:7" ht="19.5" customHeight="1" thickBot="1">
      <c r="A88" s="8" t="s">
        <v>130</v>
      </c>
      <c r="B88" s="10" t="s">
        <v>372</v>
      </c>
      <c r="C88" s="36">
        <v>39800</v>
      </c>
      <c r="D88" s="36">
        <v>0</v>
      </c>
      <c r="E88" s="36">
        <v>0</v>
      </c>
      <c r="F88" s="38">
        <v>0</v>
      </c>
      <c r="G88" s="7">
        <v>0</v>
      </c>
    </row>
    <row r="89" spans="1:8" ht="19.5" customHeight="1" thickBot="1">
      <c r="A89" s="8" t="s">
        <v>129</v>
      </c>
      <c r="B89" s="10" t="s">
        <v>371</v>
      </c>
      <c r="C89" s="36">
        <v>11500</v>
      </c>
      <c r="D89" s="36">
        <v>0</v>
      </c>
      <c r="E89" s="36">
        <v>11500</v>
      </c>
      <c r="F89" s="38">
        <v>11500</v>
      </c>
      <c r="G89" s="7">
        <f t="shared" si="3"/>
        <v>0</v>
      </c>
      <c r="H89" s="77"/>
    </row>
    <row r="90" spans="1:8" ht="19.5" customHeight="1" thickBot="1">
      <c r="A90" s="8" t="s">
        <v>132</v>
      </c>
      <c r="B90" s="10" t="s">
        <v>59</v>
      </c>
      <c r="C90" s="36">
        <v>35000</v>
      </c>
      <c r="D90" s="36">
        <v>4775.97</v>
      </c>
      <c r="E90" s="36">
        <v>20000</v>
      </c>
      <c r="F90" s="38">
        <v>20000</v>
      </c>
      <c r="G90" s="7">
        <f>(F90-E90)/E90</f>
        <v>0</v>
      </c>
      <c r="H90" s="77"/>
    </row>
    <row r="91" spans="1:7" ht="19.5" customHeight="1" thickBot="1">
      <c r="A91" s="8" t="s">
        <v>131</v>
      </c>
      <c r="B91" s="10" t="s">
        <v>320</v>
      </c>
      <c r="C91" s="36">
        <v>0</v>
      </c>
      <c r="D91" s="36">
        <v>2307.6</v>
      </c>
      <c r="E91" s="36">
        <v>5000</v>
      </c>
      <c r="F91" s="38">
        <v>5000</v>
      </c>
      <c r="G91" s="7">
        <f t="shared" si="3"/>
        <v>0</v>
      </c>
    </row>
    <row r="92" spans="1:8" ht="19.5" customHeight="1" thickBot="1">
      <c r="A92" s="8" t="s">
        <v>133</v>
      </c>
      <c r="B92" s="10" t="s">
        <v>373</v>
      </c>
      <c r="C92" s="36">
        <v>29532</v>
      </c>
      <c r="D92" s="36">
        <v>16739.24</v>
      </c>
      <c r="E92" s="36">
        <v>29198</v>
      </c>
      <c r="F92" s="38">
        <v>30453</v>
      </c>
      <c r="G92" s="7">
        <f t="shared" si="3"/>
        <v>0.04298239605452428</v>
      </c>
      <c r="H92" s="77"/>
    </row>
    <row r="93" spans="1:8" ht="19.5" customHeight="1" thickBot="1">
      <c r="A93" s="8" t="s">
        <v>134</v>
      </c>
      <c r="B93" s="10" t="s">
        <v>322</v>
      </c>
      <c r="C93" s="36">
        <v>31065</v>
      </c>
      <c r="D93" s="36">
        <v>19385.13</v>
      </c>
      <c r="E93" s="36">
        <v>31374</v>
      </c>
      <c r="F93" s="38">
        <v>38184</v>
      </c>
      <c r="G93" s="7">
        <f t="shared" si="3"/>
        <v>0.21705871103461466</v>
      </c>
      <c r="H93" s="77"/>
    </row>
    <row r="94" spans="1:8" ht="19.5" customHeight="1" thickBot="1">
      <c r="A94" s="8" t="s">
        <v>135</v>
      </c>
      <c r="B94" s="10" t="s">
        <v>323</v>
      </c>
      <c r="C94" s="36">
        <v>96557</v>
      </c>
      <c r="D94" s="36">
        <v>59972.43</v>
      </c>
      <c r="E94" s="36">
        <v>95064</v>
      </c>
      <c r="F94" s="38">
        <v>83590</v>
      </c>
      <c r="G94" s="7">
        <f t="shared" si="3"/>
        <v>-0.12069763527728689</v>
      </c>
      <c r="H94" s="77"/>
    </row>
    <row r="95" spans="1:8" ht="19.5" customHeight="1" thickBot="1">
      <c r="A95" s="8" t="s">
        <v>136</v>
      </c>
      <c r="B95" s="10" t="s">
        <v>324</v>
      </c>
      <c r="C95" s="36">
        <v>500</v>
      </c>
      <c r="D95" s="36">
        <v>1387.32</v>
      </c>
      <c r="E95" s="36">
        <v>0</v>
      </c>
      <c r="F95" s="38">
        <v>1041</v>
      </c>
      <c r="G95" s="7">
        <v>1</v>
      </c>
      <c r="H95" s="77"/>
    </row>
    <row r="96" spans="1:7" ht="19.5" customHeight="1" thickBot="1">
      <c r="A96" s="8" t="s">
        <v>137</v>
      </c>
      <c r="B96" s="10" t="s">
        <v>325</v>
      </c>
      <c r="C96" s="36">
        <v>560</v>
      </c>
      <c r="D96" s="36">
        <v>560</v>
      </c>
      <c r="E96" s="36">
        <v>0</v>
      </c>
      <c r="F96" s="38">
        <v>0</v>
      </c>
      <c r="G96" s="7">
        <v>0</v>
      </c>
    </row>
    <row r="97" spans="1:7" ht="19.5" customHeight="1" thickBot="1">
      <c r="A97" s="10" t="s">
        <v>138</v>
      </c>
      <c r="B97" s="10" t="s">
        <v>326</v>
      </c>
      <c r="C97" s="36">
        <v>3157</v>
      </c>
      <c r="D97" s="36">
        <v>950.75</v>
      </c>
      <c r="E97" s="36">
        <v>1991</v>
      </c>
      <c r="F97" s="38">
        <v>1515</v>
      </c>
      <c r="G97" s="7">
        <f t="shared" si="3"/>
        <v>-0.23907584128578604</v>
      </c>
    </row>
    <row r="98" spans="1:7" ht="19.5" customHeight="1" thickBot="1">
      <c r="A98" s="10" t="s">
        <v>139</v>
      </c>
      <c r="B98" s="10" t="s">
        <v>374</v>
      </c>
      <c r="C98" s="36">
        <v>0</v>
      </c>
      <c r="D98" s="36">
        <v>779.95</v>
      </c>
      <c r="E98" s="36">
        <v>624</v>
      </c>
      <c r="F98" s="38">
        <v>535</v>
      </c>
      <c r="G98" s="7">
        <f t="shared" si="3"/>
        <v>-0.14262820512820512</v>
      </c>
    </row>
    <row r="99" spans="1:8" ht="19.5" customHeight="1" thickBot="1">
      <c r="A99" s="10" t="s">
        <v>140</v>
      </c>
      <c r="B99" s="10" t="s">
        <v>375</v>
      </c>
      <c r="C99" s="36">
        <v>1800</v>
      </c>
      <c r="D99" s="36">
        <v>528</v>
      </c>
      <c r="E99" s="36">
        <v>1500</v>
      </c>
      <c r="F99" s="38">
        <v>2000</v>
      </c>
      <c r="G99" s="7">
        <f t="shared" si="3"/>
        <v>0.3333333333333333</v>
      </c>
      <c r="H99" s="77"/>
    </row>
    <row r="100" spans="1:8" ht="19.5" customHeight="1" thickBot="1">
      <c r="A100" s="10" t="s">
        <v>141</v>
      </c>
      <c r="B100" s="10" t="s">
        <v>376</v>
      </c>
      <c r="C100" s="36">
        <v>500</v>
      </c>
      <c r="D100" s="36">
        <v>0</v>
      </c>
      <c r="E100" s="36">
        <v>500</v>
      </c>
      <c r="F100" s="38">
        <v>500</v>
      </c>
      <c r="G100" s="7">
        <f t="shared" si="3"/>
        <v>0</v>
      </c>
      <c r="H100" s="77"/>
    </row>
    <row r="101" spans="1:8" ht="19.5" customHeight="1" thickBot="1">
      <c r="A101" s="8" t="s">
        <v>148</v>
      </c>
      <c r="B101" s="10" t="s">
        <v>330</v>
      </c>
      <c r="C101" s="36">
        <v>4000</v>
      </c>
      <c r="D101" s="36">
        <v>331.97</v>
      </c>
      <c r="E101" s="36">
        <v>5000</v>
      </c>
      <c r="F101" s="38">
        <v>5000</v>
      </c>
      <c r="G101" s="7">
        <f>(F101-E101)/E101</f>
        <v>0</v>
      </c>
      <c r="H101" s="77"/>
    </row>
    <row r="102" spans="1:7" ht="19.5" customHeight="1" thickBot="1">
      <c r="A102" s="8" t="s">
        <v>151</v>
      </c>
      <c r="B102" s="10" t="s">
        <v>384</v>
      </c>
      <c r="C102" s="36">
        <v>500</v>
      </c>
      <c r="D102" s="36">
        <v>0</v>
      </c>
      <c r="E102" s="36">
        <v>500</v>
      </c>
      <c r="F102" s="38">
        <v>500</v>
      </c>
      <c r="G102" s="7">
        <f>(F102-E102)/E102</f>
        <v>0</v>
      </c>
    </row>
    <row r="103" spans="1:8" ht="19.5" customHeight="1" thickBot="1">
      <c r="A103" s="10" t="s">
        <v>142</v>
      </c>
      <c r="B103" s="10" t="s">
        <v>377</v>
      </c>
      <c r="C103" s="36">
        <v>4000</v>
      </c>
      <c r="D103" s="36">
        <v>2307.73</v>
      </c>
      <c r="E103" s="36">
        <v>7600</v>
      </c>
      <c r="F103" s="38">
        <v>7600</v>
      </c>
      <c r="G103" s="7">
        <f t="shared" si="3"/>
        <v>0</v>
      </c>
      <c r="H103" s="77"/>
    </row>
    <row r="104" spans="1:8" ht="19.5" customHeight="1" thickBot="1">
      <c r="A104" s="10" t="s">
        <v>143</v>
      </c>
      <c r="B104" s="10" t="s">
        <v>378</v>
      </c>
      <c r="C104" s="36">
        <v>0</v>
      </c>
      <c r="D104" s="36">
        <v>0</v>
      </c>
      <c r="E104" s="36">
        <v>10000</v>
      </c>
      <c r="F104" s="38">
        <v>5000</v>
      </c>
      <c r="G104" s="7">
        <f t="shared" si="3"/>
        <v>-0.5</v>
      </c>
      <c r="H104" s="77"/>
    </row>
    <row r="105" spans="1:7" ht="19.5" customHeight="1" thickBot="1">
      <c r="A105" s="8" t="s">
        <v>144</v>
      </c>
      <c r="B105" s="10" t="s">
        <v>335</v>
      </c>
      <c r="C105" s="36">
        <v>2500</v>
      </c>
      <c r="D105" s="36">
        <v>1273.01</v>
      </c>
      <c r="E105" s="36">
        <v>2500</v>
      </c>
      <c r="F105" s="38">
        <v>2500</v>
      </c>
      <c r="G105" s="7">
        <f t="shared" si="3"/>
        <v>0</v>
      </c>
    </row>
    <row r="106" spans="1:8" ht="19.5" customHeight="1" thickBot="1">
      <c r="A106" s="10" t="s">
        <v>145</v>
      </c>
      <c r="B106" s="10" t="s">
        <v>379</v>
      </c>
      <c r="C106" s="36">
        <v>2500</v>
      </c>
      <c r="D106" s="36">
        <v>694.08</v>
      </c>
      <c r="E106" s="36">
        <v>8000</v>
      </c>
      <c r="F106" s="38">
        <v>8000</v>
      </c>
      <c r="G106" s="7">
        <f t="shared" si="3"/>
        <v>0</v>
      </c>
      <c r="H106" s="77"/>
    </row>
    <row r="107" spans="1:8" ht="19.5" customHeight="1" thickBot="1">
      <c r="A107" s="10" t="s">
        <v>146</v>
      </c>
      <c r="B107" s="10" t="s">
        <v>380</v>
      </c>
      <c r="C107" s="36">
        <v>4000</v>
      </c>
      <c r="D107" s="36">
        <v>3831.05</v>
      </c>
      <c r="E107" s="36">
        <v>1000</v>
      </c>
      <c r="F107" s="38">
        <v>1500</v>
      </c>
      <c r="G107" s="7">
        <f t="shared" si="3"/>
        <v>0.5</v>
      </c>
      <c r="H107" s="77"/>
    </row>
    <row r="108" spans="1:8" ht="19.5" customHeight="1" thickBot="1">
      <c r="A108" s="10" t="s">
        <v>149</v>
      </c>
      <c r="B108" s="10" t="s">
        <v>382</v>
      </c>
      <c r="C108" s="36">
        <v>0</v>
      </c>
      <c r="D108" s="36">
        <v>0</v>
      </c>
      <c r="E108" s="36">
        <v>15750</v>
      </c>
      <c r="F108" s="38">
        <v>0</v>
      </c>
      <c r="G108" s="7">
        <f t="shared" si="3"/>
        <v>-1</v>
      </c>
      <c r="H108" s="77"/>
    </row>
    <row r="109" spans="1:7" ht="19.5" customHeight="1" thickBot="1">
      <c r="A109" s="8" t="s">
        <v>150</v>
      </c>
      <c r="B109" s="10" t="s">
        <v>383</v>
      </c>
      <c r="C109" s="36">
        <v>500</v>
      </c>
      <c r="D109" s="36">
        <v>0</v>
      </c>
      <c r="E109" s="36">
        <v>500</v>
      </c>
      <c r="F109" s="38">
        <v>500</v>
      </c>
      <c r="G109" s="7">
        <f t="shared" si="3"/>
        <v>0</v>
      </c>
    </row>
    <row r="110" spans="1:7" ht="19.5" customHeight="1" thickBot="1">
      <c r="A110" s="8" t="s">
        <v>152</v>
      </c>
      <c r="B110" s="10" t="s">
        <v>385</v>
      </c>
      <c r="C110" s="36">
        <v>10000</v>
      </c>
      <c r="D110" s="36">
        <v>8555.66</v>
      </c>
      <c r="E110" s="36">
        <v>10000</v>
      </c>
      <c r="F110" s="38">
        <v>10000</v>
      </c>
      <c r="G110" s="7">
        <f t="shared" si="3"/>
        <v>0</v>
      </c>
    </row>
    <row r="111" spans="1:8" ht="19.5" customHeight="1" thickBot="1">
      <c r="A111" s="10" t="s">
        <v>147</v>
      </c>
      <c r="B111" s="10" t="s">
        <v>381</v>
      </c>
      <c r="C111" s="36">
        <v>42337</v>
      </c>
      <c r="D111" s="36">
        <v>43206.84</v>
      </c>
      <c r="E111" s="36">
        <v>44077</v>
      </c>
      <c r="F111" s="38">
        <v>31342</v>
      </c>
      <c r="G111" s="7">
        <f>(F111-E111)/E111</f>
        <v>-0.28892619733647934</v>
      </c>
      <c r="H111" s="77"/>
    </row>
    <row r="112" spans="1:8" ht="19.5" customHeight="1" thickBot="1">
      <c r="A112" s="8" t="s">
        <v>153</v>
      </c>
      <c r="B112" s="10" t="s">
        <v>386</v>
      </c>
      <c r="C112" s="36">
        <v>500</v>
      </c>
      <c r="D112" s="36">
        <v>0</v>
      </c>
      <c r="E112" s="36">
        <v>800</v>
      </c>
      <c r="F112" s="38">
        <v>800</v>
      </c>
      <c r="G112" s="7">
        <f t="shared" si="3"/>
        <v>0</v>
      </c>
      <c r="H112" s="77"/>
    </row>
    <row r="113" spans="1:8" ht="19.5" customHeight="1" thickBot="1">
      <c r="A113" s="10" t="s">
        <v>154</v>
      </c>
      <c r="B113" s="10" t="s">
        <v>387</v>
      </c>
      <c r="C113" s="36">
        <v>9500</v>
      </c>
      <c r="D113" s="36">
        <v>1737.25</v>
      </c>
      <c r="E113" s="36">
        <v>9500</v>
      </c>
      <c r="F113" s="38">
        <v>5000</v>
      </c>
      <c r="G113" s="7">
        <f t="shared" si="3"/>
        <v>-0.47368421052631576</v>
      </c>
      <c r="H113" s="77"/>
    </row>
    <row r="114" spans="1:8" ht="19.5" customHeight="1" thickBot="1">
      <c r="A114" s="10" t="s">
        <v>156</v>
      </c>
      <c r="B114" s="10" t="s">
        <v>629</v>
      </c>
      <c r="C114" s="36">
        <v>18000</v>
      </c>
      <c r="D114" s="36">
        <v>8799.08</v>
      </c>
      <c r="E114" s="36">
        <v>18000</v>
      </c>
      <c r="F114" s="38">
        <v>15150</v>
      </c>
      <c r="G114" s="7">
        <f t="shared" si="3"/>
        <v>-0.15833333333333333</v>
      </c>
      <c r="H114" s="77"/>
    </row>
    <row r="115" spans="1:8" ht="19.5" customHeight="1" thickBot="1">
      <c r="A115" s="10" t="s">
        <v>646</v>
      </c>
      <c r="B115" s="10" t="s">
        <v>630</v>
      </c>
      <c r="C115" s="36">
        <v>0</v>
      </c>
      <c r="D115" s="36">
        <v>0</v>
      </c>
      <c r="E115" s="36">
        <v>0</v>
      </c>
      <c r="F115" s="38">
        <v>1050</v>
      </c>
      <c r="G115" s="7">
        <v>1</v>
      </c>
      <c r="H115" s="77"/>
    </row>
    <row r="116" spans="1:8" ht="19.5" customHeight="1" thickBot="1">
      <c r="A116" s="8" t="s">
        <v>155</v>
      </c>
      <c r="B116" s="10" t="s">
        <v>388</v>
      </c>
      <c r="C116" s="36">
        <v>1500</v>
      </c>
      <c r="D116" s="36">
        <v>362.42</v>
      </c>
      <c r="E116" s="36">
        <v>1500</v>
      </c>
      <c r="F116" s="38">
        <v>1500</v>
      </c>
      <c r="G116" s="7">
        <f>(F116-E116)/E116</f>
        <v>0</v>
      </c>
      <c r="H116" s="77"/>
    </row>
    <row r="117" spans="1:8" ht="19.5" customHeight="1" thickBot="1">
      <c r="A117" s="8" t="s">
        <v>157</v>
      </c>
      <c r="B117" s="10" t="s">
        <v>389</v>
      </c>
      <c r="C117" s="36">
        <v>8000</v>
      </c>
      <c r="D117" s="36">
        <v>6711.28</v>
      </c>
      <c r="E117" s="36">
        <v>8000</v>
      </c>
      <c r="F117" s="38">
        <v>8000</v>
      </c>
      <c r="G117" s="7">
        <f t="shared" si="3"/>
        <v>0</v>
      </c>
      <c r="H117" s="77"/>
    </row>
    <row r="118" spans="1:8" ht="19.5" customHeight="1" thickBot="1">
      <c r="A118" s="8" t="s">
        <v>159</v>
      </c>
      <c r="B118" s="10" t="s">
        <v>391</v>
      </c>
      <c r="C118" s="36">
        <v>3500</v>
      </c>
      <c r="D118" s="36">
        <v>1999</v>
      </c>
      <c r="E118" s="36">
        <v>3500</v>
      </c>
      <c r="F118" s="38">
        <v>3500</v>
      </c>
      <c r="G118" s="7">
        <f>(F118-E118)/E118</f>
        <v>0</v>
      </c>
      <c r="H118" s="77"/>
    </row>
    <row r="119" spans="1:8" ht="19.5" customHeight="1" thickBot="1">
      <c r="A119" s="8" t="s">
        <v>158</v>
      </c>
      <c r="B119" s="10" t="s">
        <v>390</v>
      </c>
      <c r="C119" s="36">
        <v>6000</v>
      </c>
      <c r="D119" s="36">
        <v>0</v>
      </c>
      <c r="E119" s="36">
        <v>6000</v>
      </c>
      <c r="F119" s="38">
        <v>23000</v>
      </c>
      <c r="G119" s="7">
        <f t="shared" si="3"/>
        <v>2.8333333333333335</v>
      </c>
      <c r="H119" s="77"/>
    </row>
    <row r="120" spans="1:8" ht="19.5" customHeight="1" thickBot="1">
      <c r="A120" s="10" t="s">
        <v>160</v>
      </c>
      <c r="B120" s="10" t="s">
        <v>392</v>
      </c>
      <c r="C120" s="38">
        <v>42000</v>
      </c>
      <c r="D120" s="38">
        <v>0</v>
      </c>
      <c r="E120" s="38">
        <v>45000</v>
      </c>
      <c r="F120" s="38">
        <v>76000</v>
      </c>
      <c r="G120" s="7">
        <f t="shared" si="3"/>
        <v>0.6888888888888889</v>
      </c>
      <c r="H120" s="77"/>
    </row>
    <row r="121" spans="1:8" ht="19.5" customHeight="1" thickBot="1">
      <c r="A121" s="2" t="s">
        <v>161</v>
      </c>
      <c r="B121" s="6" t="s">
        <v>393</v>
      </c>
      <c r="C121" s="38">
        <v>10000</v>
      </c>
      <c r="D121" s="38">
        <v>10000</v>
      </c>
      <c r="E121" s="38">
        <v>22500</v>
      </c>
      <c r="F121" s="38">
        <v>0</v>
      </c>
      <c r="G121" s="7">
        <f t="shared" si="3"/>
        <v>-1</v>
      </c>
      <c r="H121" s="77"/>
    </row>
    <row r="122" spans="1:8" ht="19.5" customHeight="1" thickBot="1">
      <c r="A122" s="6" t="s">
        <v>162</v>
      </c>
      <c r="B122" s="6" t="s">
        <v>394</v>
      </c>
      <c r="C122" s="39">
        <v>6878.61</v>
      </c>
      <c r="D122" s="39">
        <v>6810.04</v>
      </c>
      <c r="E122" s="39">
        <v>10000</v>
      </c>
      <c r="F122" s="22">
        <v>8749</v>
      </c>
      <c r="G122" s="7">
        <f t="shared" si="3"/>
        <v>-0.1251</v>
      </c>
      <c r="H122" s="77"/>
    </row>
    <row r="123" spans="1:8" ht="19.5" customHeight="1" thickBot="1" thickTop="1">
      <c r="A123" s="12"/>
      <c r="B123" s="12" t="s">
        <v>13</v>
      </c>
      <c r="C123" s="19">
        <f>SUM(C87:C122)</f>
        <v>723414.61</v>
      </c>
      <c r="D123" s="19">
        <f>SUM(D87:D122)</f>
        <v>403738.25999999995</v>
      </c>
      <c r="E123" s="19">
        <f>SUM(E87:E122)</f>
        <v>769178</v>
      </c>
      <c r="F123" s="19">
        <f>SUM(F87:F122)</f>
        <v>767996</v>
      </c>
      <c r="G123" s="7">
        <f t="shared" si="3"/>
        <v>-0.0015367054179916742</v>
      </c>
      <c r="H123" s="77"/>
    </row>
    <row r="124" spans="1:7" ht="19.5" customHeight="1" thickTop="1">
      <c r="A124" s="3"/>
      <c r="B124" s="3"/>
      <c r="C124" s="35"/>
      <c r="D124" s="35"/>
      <c r="E124" s="35"/>
      <c r="F124" s="35"/>
      <c r="G124" s="7"/>
    </row>
    <row r="125" spans="1:7" ht="19.5" customHeight="1">
      <c r="A125" s="17"/>
      <c r="B125" s="17" t="s">
        <v>3</v>
      </c>
      <c r="G125" s="7"/>
    </row>
    <row r="126" spans="1:8" ht="19.5" customHeight="1" thickBot="1">
      <c r="A126" s="8" t="s">
        <v>163</v>
      </c>
      <c r="B126" s="10" t="s">
        <v>362</v>
      </c>
      <c r="C126" s="36">
        <v>156933</v>
      </c>
      <c r="D126" s="36">
        <v>148787.95</v>
      </c>
      <c r="E126" s="36">
        <v>162964</v>
      </c>
      <c r="F126" s="22">
        <v>169483</v>
      </c>
      <c r="G126" s="7">
        <f aca="true" t="shared" si="4" ref="G126:G146">(F126-E126)/E126</f>
        <v>0.04000269998281829</v>
      </c>
      <c r="H126" s="77"/>
    </row>
    <row r="127" spans="1:8" ht="19.5" customHeight="1" thickBot="1">
      <c r="A127" s="8" t="s">
        <v>164</v>
      </c>
      <c r="B127" s="10" t="s">
        <v>320</v>
      </c>
      <c r="C127" s="36">
        <v>5000</v>
      </c>
      <c r="D127" s="36">
        <v>6192.38</v>
      </c>
      <c r="E127" s="36">
        <v>5000</v>
      </c>
      <c r="F127" s="38">
        <v>5000</v>
      </c>
      <c r="G127" s="7">
        <f t="shared" si="4"/>
        <v>0</v>
      </c>
      <c r="H127" s="77" t="s">
        <v>31</v>
      </c>
    </row>
    <row r="128" spans="1:7" ht="19.5" customHeight="1" thickBot="1">
      <c r="A128" s="8" t="s">
        <v>165</v>
      </c>
      <c r="B128" s="10" t="s">
        <v>373</v>
      </c>
      <c r="C128" s="36">
        <v>12469</v>
      </c>
      <c r="D128" s="36">
        <v>12084.44</v>
      </c>
      <c r="E128" s="36">
        <v>12933</v>
      </c>
      <c r="F128" s="38">
        <f>SUM(F126+F127)*7.7%</f>
        <v>13435.191</v>
      </c>
      <c r="G128" s="7">
        <f t="shared" si="4"/>
        <v>0.03883020180932504</v>
      </c>
    </row>
    <row r="129" spans="1:7" ht="19.5" customHeight="1" thickBot="1">
      <c r="A129" s="8" t="s">
        <v>166</v>
      </c>
      <c r="B129" s="10" t="s">
        <v>322</v>
      </c>
      <c r="C129" s="36">
        <v>7172</v>
      </c>
      <c r="D129" s="36">
        <v>7441.18</v>
      </c>
      <c r="E129" s="36">
        <v>7703</v>
      </c>
      <c r="F129" s="38">
        <v>11777.6</v>
      </c>
      <c r="G129" s="7">
        <f t="shared" si="4"/>
        <v>0.5289627417889134</v>
      </c>
    </row>
    <row r="130" spans="1:7" ht="19.5" customHeight="1" thickBot="1">
      <c r="A130" s="8" t="s">
        <v>167</v>
      </c>
      <c r="B130" s="10" t="s">
        <v>323</v>
      </c>
      <c r="C130" s="36">
        <v>28809</v>
      </c>
      <c r="D130" s="36">
        <v>19681.28</v>
      </c>
      <c r="E130" s="36">
        <v>29201</v>
      </c>
      <c r="F130" s="38">
        <v>29616</v>
      </c>
      <c r="G130" s="7">
        <f t="shared" si="4"/>
        <v>0.014211842060203417</v>
      </c>
    </row>
    <row r="131" spans="1:7" ht="19.5" customHeight="1" thickBot="1">
      <c r="A131" s="10" t="s">
        <v>168</v>
      </c>
      <c r="B131" s="10" t="s">
        <v>326</v>
      </c>
      <c r="C131" s="36">
        <v>661</v>
      </c>
      <c r="D131" s="36">
        <v>624.99</v>
      </c>
      <c r="E131" s="36">
        <v>660</v>
      </c>
      <c r="F131" s="38">
        <v>670</v>
      </c>
      <c r="G131" s="7">
        <f t="shared" si="4"/>
        <v>0.015151515151515152</v>
      </c>
    </row>
    <row r="132" spans="1:7" ht="19.5" customHeight="1" thickBot="1">
      <c r="A132" s="8" t="s">
        <v>172</v>
      </c>
      <c r="B132" s="10" t="s">
        <v>330</v>
      </c>
      <c r="C132" s="36">
        <v>300</v>
      </c>
      <c r="D132" s="36">
        <v>0</v>
      </c>
      <c r="E132" s="36">
        <v>300</v>
      </c>
      <c r="F132" s="38">
        <v>300</v>
      </c>
      <c r="G132" s="7">
        <f>(F132-E132)/E132</f>
        <v>0</v>
      </c>
    </row>
    <row r="133" spans="1:7" ht="19.5" customHeight="1" thickBot="1">
      <c r="A133" s="8" t="s">
        <v>173</v>
      </c>
      <c r="B133" s="10" t="s">
        <v>384</v>
      </c>
      <c r="C133" s="36">
        <v>300</v>
      </c>
      <c r="D133" s="36">
        <v>0</v>
      </c>
      <c r="E133" s="36">
        <v>300</v>
      </c>
      <c r="F133" s="38">
        <v>300</v>
      </c>
      <c r="G133" s="7">
        <f>(F133-E133)/E133</f>
        <v>0</v>
      </c>
    </row>
    <row r="134" spans="1:8" ht="19.5" customHeight="1" thickBot="1">
      <c r="A134" s="8" t="s">
        <v>169</v>
      </c>
      <c r="B134" s="10" t="s">
        <v>335</v>
      </c>
      <c r="C134" s="36">
        <v>2000</v>
      </c>
      <c r="D134" s="36">
        <v>3527.72</v>
      </c>
      <c r="E134" s="36">
        <v>2000</v>
      </c>
      <c r="F134" s="38">
        <v>2000</v>
      </c>
      <c r="G134" s="7">
        <f t="shared" si="4"/>
        <v>0</v>
      </c>
      <c r="H134" s="77"/>
    </row>
    <row r="135" spans="1:7" ht="19.5" customHeight="1" thickBot="1">
      <c r="A135" s="8" t="s">
        <v>170</v>
      </c>
      <c r="B135" s="10" t="s">
        <v>395</v>
      </c>
      <c r="C135" s="36">
        <v>800</v>
      </c>
      <c r="D135" s="36">
        <v>480.86</v>
      </c>
      <c r="E135" s="36">
        <v>500</v>
      </c>
      <c r="F135" s="38">
        <v>500</v>
      </c>
      <c r="G135" s="7">
        <f t="shared" si="4"/>
        <v>0</v>
      </c>
    </row>
    <row r="136" spans="1:7" ht="19.5" customHeight="1" thickBot="1">
      <c r="A136" s="8" t="s">
        <v>171</v>
      </c>
      <c r="B136" s="10" t="s">
        <v>396</v>
      </c>
      <c r="C136" s="36">
        <v>2250</v>
      </c>
      <c r="D136" s="36">
        <v>259.87</v>
      </c>
      <c r="E136" s="36">
        <v>2250</v>
      </c>
      <c r="F136" s="38">
        <v>2250</v>
      </c>
      <c r="G136" s="7">
        <f t="shared" si="4"/>
        <v>0</v>
      </c>
    </row>
    <row r="137" spans="1:7" ht="19.5" customHeight="1" thickBot="1">
      <c r="A137" s="8" t="s">
        <v>180</v>
      </c>
      <c r="B137" s="10" t="s">
        <v>399</v>
      </c>
      <c r="C137" s="36">
        <v>17000</v>
      </c>
      <c r="D137" s="36">
        <v>15137.55</v>
      </c>
      <c r="E137" s="36">
        <v>17000</v>
      </c>
      <c r="F137" s="38">
        <v>17000</v>
      </c>
      <c r="G137" s="7">
        <f>(F137-E137)/E137</f>
        <v>0</v>
      </c>
    </row>
    <row r="138" spans="1:7" ht="19.5" customHeight="1" thickBot="1">
      <c r="A138" s="2" t="s">
        <v>181</v>
      </c>
      <c r="B138" s="6" t="s">
        <v>400</v>
      </c>
      <c r="C138" s="36">
        <v>1200</v>
      </c>
      <c r="D138" s="36">
        <v>762.92</v>
      </c>
      <c r="E138" s="36">
        <v>1200</v>
      </c>
      <c r="F138" s="38">
        <v>1200</v>
      </c>
      <c r="G138" s="7">
        <f>(F138-E138)/E138</f>
        <v>0</v>
      </c>
    </row>
    <row r="139" spans="1:7" ht="19.5" customHeight="1" thickBot="1">
      <c r="A139" s="6" t="s">
        <v>174</v>
      </c>
      <c r="B139" s="6" t="s">
        <v>381</v>
      </c>
      <c r="C139" s="38">
        <v>6826</v>
      </c>
      <c r="D139" s="38">
        <v>7105.02</v>
      </c>
      <c r="E139" s="38">
        <v>7384</v>
      </c>
      <c r="F139" s="38">
        <v>4515</v>
      </c>
      <c r="G139" s="7">
        <f t="shared" si="4"/>
        <v>-0.38854279523293606</v>
      </c>
    </row>
    <row r="140" spans="1:7" ht="19.5" customHeight="1" thickBot="1">
      <c r="A140" s="8" t="s">
        <v>175</v>
      </c>
      <c r="B140" s="10" t="s">
        <v>385</v>
      </c>
      <c r="C140" s="36">
        <v>2600</v>
      </c>
      <c r="D140" s="36">
        <v>2668.96</v>
      </c>
      <c r="E140" s="36">
        <v>2650</v>
      </c>
      <c r="F140" s="38">
        <v>2700</v>
      </c>
      <c r="G140" s="7">
        <f t="shared" si="4"/>
        <v>0.018867924528301886</v>
      </c>
    </row>
    <row r="141" spans="1:7" ht="19.5" customHeight="1" thickBot="1">
      <c r="A141" s="8" t="s">
        <v>176</v>
      </c>
      <c r="B141" s="10" t="s">
        <v>344</v>
      </c>
      <c r="C141" s="36">
        <v>3000</v>
      </c>
      <c r="D141" s="36">
        <v>2652.35</v>
      </c>
      <c r="E141" s="36">
        <v>2500</v>
      </c>
      <c r="F141" s="38">
        <v>2500</v>
      </c>
      <c r="G141" s="7">
        <f t="shared" si="4"/>
        <v>0</v>
      </c>
    </row>
    <row r="142" spans="1:7" ht="19.5" customHeight="1" thickBot="1">
      <c r="A142" s="8" t="s">
        <v>177</v>
      </c>
      <c r="B142" s="10" t="s">
        <v>397</v>
      </c>
      <c r="C142" s="36">
        <v>4500</v>
      </c>
      <c r="D142" s="36">
        <v>3258.89</v>
      </c>
      <c r="E142" s="36">
        <v>4200</v>
      </c>
      <c r="F142" s="38">
        <v>4200</v>
      </c>
      <c r="G142" s="7">
        <f t="shared" si="4"/>
        <v>0</v>
      </c>
    </row>
    <row r="143" spans="1:7" ht="19.5" customHeight="1" thickBot="1">
      <c r="A143" s="8" t="s">
        <v>178</v>
      </c>
      <c r="B143" s="10" t="s">
        <v>347</v>
      </c>
      <c r="C143" s="36">
        <v>2000</v>
      </c>
      <c r="D143" s="36">
        <v>1604.66</v>
      </c>
      <c r="E143" s="36">
        <v>2050</v>
      </c>
      <c r="F143" s="38">
        <v>2050</v>
      </c>
      <c r="G143" s="7">
        <f t="shared" si="4"/>
        <v>0</v>
      </c>
    </row>
    <row r="144" spans="1:7" ht="19.5" customHeight="1" thickBot="1">
      <c r="A144" s="8" t="s">
        <v>179</v>
      </c>
      <c r="B144" s="10" t="s">
        <v>482</v>
      </c>
      <c r="C144" s="36">
        <v>10000</v>
      </c>
      <c r="D144" s="36">
        <v>6015.86</v>
      </c>
      <c r="E144" s="36">
        <v>10000</v>
      </c>
      <c r="F144" s="38">
        <v>12000</v>
      </c>
      <c r="G144" s="7">
        <f t="shared" si="4"/>
        <v>0.2</v>
      </c>
    </row>
    <row r="145" spans="1:8" ht="19.5" customHeight="1" thickBot="1">
      <c r="A145" s="2" t="s">
        <v>182</v>
      </c>
      <c r="B145" s="6" t="s">
        <v>401</v>
      </c>
      <c r="C145" s="22">
        <v>8000</v>
      </c>
      <c r="D145" s="22">
        <v>8000</v>
      </c>
      <c r="E145" s="22">
        <v>12000</v>
      </c>
      <c r="F145" s="22">
        <v>12000</v>
      </c>
      <c r="G145" s="7">
        <f t="shared" si="4"/>
        <v>0</v>
      </c>
      <c r="H145" s="77"/>
    </row>
    <row r="146" spans="1:7" ht="19.5" customHeight="1" thickBot="1" thickTop="1">
      <c r="A146" s="12"/>
      <c r="B146" s="12" t="s">
        <v>14</v>
      </c>
      <c r="C146" s="19">
        <f>SUM(C126:C145)</f>
        <v>271820</v>
      </c>
      <c r="D146" s="19">
        <f>SUM(D126:D145)</f>
        <v>246286.87999999998</v>
      </c>
      <c r="E146" s="19">
        <f>SUM(E126:E145)</f>
        <v>282795</v>
      </c>
      <c r="F146" s="19">
        <f>SUM(F126:F145)</f>
        <v>293496.79099999997</v>
      </c>
      <c r="G146" s="7">
        <f t="shared" si="4"/>
        <v>0.03784292862320751</v>
      </c>
    </row>
    <row r="147" spans="1:7" ht="19.5" customHeight="1" thickTop="1">
      <c r="A147" s="3"/>
      <c r="B147" s="3"/>
      <c r="C147" s="35"/>
      <c r="D147" s="35"/>
      <c r="E147" s="35"/>
      <c r="F147" s="35"/>
      <c r="G147" s="7"/>
    </row>
    <row r="148" spans="1:12" ht="19.5" customHeight="1">
      <c r="A148" s="17"/>
      <c r="B148" s="17" t="s">
        <v>4</v>
      </c>
      <c r="G148" s="7"/>
      <c r="I148" s="8"/>
      <c r="J148" s="8"/>
      <c r="K148" s="8"/>
      <c r="L148" s="8"/>
    </row>
    <row r="149" spans="1:12" ht="19.5" customHeight="1" thickBot="1">
      <c r="A149" s="8" t="s">
        <v>183</v>
      </c>
      <c r="B149" s="10" t="s">
        <v>362</v>
      </c>
      <c r="C149" s="36">
        <v>45000</v>
      </c>
      <c r="D149" s="36">
        <v>31470.5</v>
      </c>
      <c r="E149" s="36">
        <v>50000</v>
      </c>
      <c r="F149" s="22">
        <v>50000</v>
      </c>
      <c r="G149" s="7">
        <f aca="true" t="shared" si="5" ref="G149:G181">(F149-E149)/E149</f>
        <v>0</v>
      </c>
      <c r="H149" s="77"/>
      <c r="I149" s="8"/>
      <c r="J149" s="8"/>
      <c r="L149" s="8"/>
    </row>
    <row r="150" spans="1:12" ht="19.5" customHeight="1" thickBot="1">
      <c r="A150" s="8" t="s">
        <v>184</v>
      </c>
      <c r="B150" s="10" t="s">
        <v>373</v>
      </c>
      <c r="C150" s="36">
        <v>3465</v>
      </c>
      <c r="D150" s="36">
        <v>2676.76</v>
      </c>
      <c r="E150" s="36">
        <v>3850</v>
      </c>
      <c r="F150" s="38">
        <f>F149*7.7%</f>
        <v>3850</v>
      </c>
      <c r="G150" s="7">
        <f t="shared" si="5"/>
        <v>0</v>
      </c>
      <c r="I150" s="8"/>
      <c r="J150" s="8"/>
      <c r="L150" s="8"/>
    </row>
    <row r="151" spans="1:12" ht="19.5" customHeight="1" thickBot="1">
      <c r="A151" s="8" t="s">
        <v>185</v>
      </c>
      <c r="B151" s="10" t="s">
        <v>402</v>
      </c>
      <c r="C151" s="36">
        <v>4000</v>
      </c>
      <c r="D151" s="36">
        <v>0</v>
      </c>
      <c r="E151" s="36">
        <v>3000</v>
      </c>
      <c r="F151" s="38">
        <v>0</v>
      </c>
      <c r="G151" s="7">
        <f t="shared" si="5"/>
        <v>-1</v>
      </c>
      <c r="I151" s="8"/>
      <c r="J151" s="8"/>
      <c r="L151" s="8"/>
    </row>
    <row r="152" spans="1:12" ht="19.5" customHeight="1" thickBot="1">
      <c r="A152" s="8" t="s">
        <v>186</v>
      </c>
      <c r="B152" s="10" t="s">
        <v>330</v>
      </c>
      <c r="C152" s="36">
        <v>2000</v>
      </c>
      <c r="D152" s="36">
        <v>307.39</v>
      </c>
      <c r="E152" s="36">
        <v>1500</v>
      </c>
      <c r="F152" s="38">
        <v>2000</v>
      </c>
      <c r="G152" s="7">
        <f t="shared" si="5"/>
        <v>0.3333333333333333</v>
      </c>
      <c r="I152" s="8"/>
      <c r="J152" s="8"/>
      <c r="L152" s="8"/>
    </row>
    <row r="153" spans="1:12" ht="19.5" customHeight="1" thickBot="1">
      <c r="A153" s="8" t="s">
        <v>187</v>
      </c>
      <c r="B153" s="10" t="s">
        <v>384</v>
      </c>
      <c r="C153" s="36">
        <v>600</v>
      </c>
      <c r="D153" s="36">
        <v>0</v>
      </c>
      <c r="E153" s="36">
        <v>600</v>
      </c>
      <c r="F153" s="38">
        <v>1600</v>
      </c>
      <c r="G153" s="7">
        <f t="shared" si="5"/>
        <v>1.6666666666666667</v>
      </c>
      <c r="I153" s="8"/>
      <c r="J153" s="8"/>
      <c r="L153" s="8"/>
    </row>
    <row r="154" spans="1:7" ht="19.5" customHeight="1" thickBot="1">
      <c r="A154" s="8" t="s">
        <v>188</v>
      </c>
      <c r="B154" s="10" t="s">
        <v>385</v>
      </c>
      <c r="C154" s="36">
        <v>3500</v>
      </c>
      <c r="D154" s="36">
        <v>3287.18</v>
      </c>
      <c r="E154" s="36">
        <v>3500</v>
      </c>
      <c r="F154" s="38">
        <v>3500</v>
      </c>
      <c r="G154" s="7">
        <f t="shared" si="5"/>
        <v>0</v>
      </c>
    </row>
    <row r="155" spans="1:7" ht="19.5" customHeight="1" thickBot="1">
      <c r="A155" s="8" t="s">
        <v>189</v>
      </c>
      <c r="B155" s="10" t="s">
        <v>403</v>
      </c>
      <c r="C155" s="36">
        <v>600</v>
      </c>
      <c r="D155" s="36">
        <v>307.15</v>
      </c>
      <c r="E155" s="36">
        <v>600</v>
      </c>
      <c r="F155" s="38">
        <v>600</v>
      </c>
      <c r="G155" s="7">
        <f t="shared" si="5"/>
        <v>0</v>
      </c>
    </row>
    <row r="156" spans="1:7" ht="19.5" customHeight="1" thickBot="1">
      <c r="A156" s="8" t="s">
        <v>190</v>
      </c>
      <c r="B156" s="10" t="s">
        <v>344</v>
      </c>
      <c r="C156" s="36">
        <v>2500</v>
      </c>
      <c r="D156" s="36">
        <v>2466.48</v>
      </c>
      <c r="E156" s="36">
        <v>2500</v>
      </c>
      <c r="F156" s="38">
        <v>3000</v>
      </c>
      <c r="G156" s="7">
        <f t="shared" si="5"/>
        <v>0.2</v>
      </c>
    </row>
    <row r="157" spans="1:7" ht="19.5" customHeight="1" thickBot="1">
      <c r="A157" s="8" t="s">
        <v>191</v>
      </c>
      <c r="B157" s="10" t="s">
        <v>397</v>
      </c>
      <c r="C157" s="36">
        <v>2100</v>
      </c>
      <c r="D157" s="36">
        <v>1888.6</v>
      </c>
      <c r="E157" s="36">
        <v>2300</v>
      </c>
      <c r="F157" s="38">
        <v>2300</v>
      </c>
      <c r="G157" s="7">
        <f t="shared" si="5"/>
        <v>0</v>
      </c>
    </row>
    <row r="158" spans="1:7" ht="19.5" customHeight="1" thickBot="1">
      <c r="A158" s="8" t="s">
        <v>192</v>
      </c>
      <c r="B158" s="10" t="s">
        <v>347</v>
      </c>
      <c r="C158" s="36">
        <v>1500</v>
      </c>
      <c r="D158" s="36">
        <v>1949.48</v>
      </c>
      <c r="E158" s="36">
        <v>1500</v>
      </c>
      <c r="F158" s="38">
        <v>2000</v>
      </c>
      <c r="G158" s="7">
        <f t="shared" si="5"/>
        <v>0.3333333333333333</v>
      </c>
    </row>
    <row r="159" spans="1:8" ht="19.5" customHeight="1" thickBot="1">
      <c r="A159" s="8" t="s">
        <v>193</v>
      </c>
      <c r="B159" s="10" t="s">
        <v>398</v>
      </c>
      <c r="C159" s="36">
        <v>20000</v>
      </c>
      <c r="D159" s="36">
        <v>2726.48</v>
      </c>
      <c r="E159" s="36">
        <v>11000</v>
      </c>
      <c r="F159" s="38">
        <v>10000</v>
      </c>
      <c r="G159" s="7">
        <f t="shared" si="5"/>
        <v>-0.09090909090909091</v>
      </c>
      <c r="H159" s="77"/>
    </row>
    <row r="160" spans="1:7" ht="19.5" customHeight="1" thickBot="1">
      <c r="A160" s="6" t="s">
        <v>194</v>
      </c>
      <c r="B160" s="6" t="s">
        <v>381</v>
      </c>
      <c r="C160" s="38">
        <v>6510</v>
      </c>
      <c r="D160" s="38">
        <v>9298.59</v>
      </c>
      <c r="E160" s="38">
        <v>10349</v>
      </c>
      <c r="F160" s="38">
        <v>7681</v>
      </c>
      <c r="G160" s="7">
        <f t="shared" si="5"/>
        <v>-0.25780268624987923</v>
      </c>
    </row>
    <row r="161" spans="1:8" ht="19.5" customHeight="1" thickBot="1">
      <c r="A161" s="8" t="s">
        <v>195</v>
      </c>
      <c r="B161" s="10" t="s">
        <v>404</v>
      </c>
      <c r="C161" s="36">
        <v>10000</v>
      </c>
      <c r="D161" s="36">
        <v>10210.35</v>
      </c>
      <c r="E161" s="36">
        <v>0</v>
      </c>
      <c r="F161" s="38">
        <v>0</v>
      </c>
      <c r="G161" s="7">
        <v>0</v>
      </c>
      <c r="H161" s="77"/>
    </row>
    <row r="162" spans="1:8" ht="19.5" customHeight="1" thickBot="1">
      <c r="A162" s="8" t="s">
        <v>196</v>
      </c>
      <c r="B162" s="10" t="s">
        <v>405</v>
      </c>
      <c r="C162" s="36">
        <v>16000</v>
      </c>
      <c r="D162" s="36">
        <v>16418.76</v>
      </c>
      <c r="E162" s="36">
        <v>0</v>
      </c>
      <c r="F162" s="38">
        <v>0</v>
      </c>
      <c r="G162" s="7">
        <v>0.02</v>
      </c>
      <c r="H162" s="117"/>
    </row>
    <row r="163" spans="1:7" ht="19.5" customHeight="1" thickBot="1">
      <c r="A163" s="8" t="s">
        <v>197</v>
      </c>
      <c r="B163" s="10" t="s">
        <v>601</v>
      </c>
      <c r="C163" s="36">
        <v>3000</v>
      </c>
      <c r="D163" s="36">
        <v>2387.5</v>
      </c>
      <c r="E163" s="36">
        <v>3000</v>
      </c>
      <c r="F163" s="38">
        <v>10000</v>
      </c>
      <c r="G163" s="7">
        <f t="shared" si="5"/>
        <v>2.3333333333333335</v>
      </c>
    </row>
    <row r="164" spans="1:7" ht="19.5" customHeight="1" thickBot="1">
      <c r="A164" s="8" t="s">
        <v>198</v>
      </c>
      <c r="B164" s="10" t="s">
        <v>407</v>
      </c>
      <c r="C164" s="36">
        <v>6000</v>
      </c>
      <c r="D164" s="36">
        <v>3614.54</v>
      </c>
      <c r="E164" s="36">
        <v>5600</v>
      </c>
      <c r="F164" s="38">
        <v>5600</v>
      </c>
      <c r="G164" s="7">
        <f t="shared" si="5"/>
        <v>0</v>
      </c>
    </row>
    <row r="165" spans="1:7" ht="19.5" customHeight="1" thickBot="1">
      <c r="A165" s="8" t="s">
        <v>199</v>
      </c>
      <c r="B165" s="10" t="s">
        <v>408</v>
      </c>
      <c r="C165" s="36">
        <v>4000</v>
      </c>
      <c r="D165" s="36">
        <v>1985.71</v>
      </c>
      <c r="E165" s="36">
        <v>3500</v>
      </c>
      <c r="F165" s="38">
        <v>3500</v>
      </c>
      <c r="G165" s="7">
        <f t="shared" si="5"/>
        <v>0</v>
      </c>
    </row>
    <row r="166" spans="1:7" ht="19.5" customHeight="1" thickBot="1">
      <c r="A166" s="10" t="s">
        <v>200</v>
      </c>
      <c r="B166" s="10" t="s">
        <v>409</v>
      </c>
      <c r="C166" s="36">
        <v>1500</v>
      </c>
      <c r="D166" s="36">
        <v>64.08</v>
      </c>
      <c r="E166" s="36">
        <v>1000</v>
      </c>
      <c r="F166" s="38">
        <v>1000</v>
      </c>
      <c r="G166" s="7">
        <f t="shared" si="5"/>
        <v>0</v>
      </c>
    </row>
    <row r="167" spans="1:7" ht="19.5" customHeight="1" thickBot="1">
      <c r="A167" s="8" t="s">
        <v>201</v>
      </c>
      <c r="B167" s="10" t="s">
        <v>483</v>
      </c>
      <c r="C167" s="36">
        <v>14000</v>
      </c>
      <c r="D167" s="36">
        <v>7366.35</v>
      </c>
      <c r="E167" s="36">
        <v>14000</v>
      </c>
      <c r="F167" s="38">
        <v>10000</v>
      </c>
      <c r="G167" s="7">
        <f t="shared" si="5"/>
        <v>-0.2857142857142857</v>
      </c>
    </row>
    <row r="168" spans="1:7" ht="19.5" customHeight="1" thickBot="1">
      <c r="A168" s="10" t="s">
        <v>202</v>
      </c>
      <c r="B168" s="10" t="s">
        <v>410</v>
      </c>
      <c r="C168" s="36">
        <v>2500</v>
      </c>
      <c r="D168" s="36">
        <v>0</v>
      </c>
      <c r="E168" s="36">
        <v>2500</v>
      </c>
      <c r="F168" s="38">
        <v>4000</v>
      </c>
      <c r="G168" s="7">
        <f t="shared" si="5"/>
        <v>0.6</v>
      </c>
    </row>
    <row r="169" spans="1:7" ht="19.5" customHeight="1" thickBot="1">
      <c r="A169" s="8" t="s">
        <v>203</v>
      </c>
      <c r="B169" s="10" t="s">
        <v>388</v>
      </c>
      <c r="C169" s="36">
        <v>4000</v>
      </c>
      <c r="D169" s="36">
        <v>817.76</v>
      </c>
      <c r="E169" s="36">
        <v>3500</v>
      </c>
      <c r="F169" s="38">
        <v>3000</v>
      </c>
      <c r="G169" s="7">
        <f t="shared" si="5"/>
        <v>-0.14285714285714285</v>
      </c>
    </row>
    <row r="170" spans="1:7" ht="19.5" customHeight="1" thickBot="1">
      <c r="A170" s="8" t="s">
        <v>204</v>
      </c>
      <c r="B170" s="10" t="s">
        <v>411</v>
      </c>
      <c r="C170" s="36">
        <v>3000</v>
      </c>
      <c r="D170" s="36">
        <v>1694.33</v>
      </c>
      <c r="E170" s="36">
        <v>3000</v>
      </c>
      <c r="F170" s="38">
        <v>3000</v>
      </c>
      <c r="G170" s="7">
        <f t="shared" si="5"/>
        <v>0</v>
      </c>
    </row>
    <row r="171" spans="1:8" ht="19.5" customHeight="1" thickBot="1">
      <c r="A171" s="8" t="s">
        <v>205</v>
      </c>
      <c r="B171" s="10" t="s">
        <v>412</v>
      </c>
      <c r="C171" s="22">
        <v>30000</v>
      </c>
      <c r="D171" s="22">
        <v>26596.17</v>
      </c>
      <c r="E171" s="22">
        <v>41594.25</v>
      </c>
      <c r="F171" s="38">
        <v>35000</v>
      </c>
      <c r="G171" s="7">
        <f t="shared" si="5"/>
        <v>-0.15853753824146366</v>
      </c>
      <c r="H171" s="77"/>
    </row>
    <row r="172" spans="1:8" ht="19.5" customHeight="1" thickBot="1">
      <c r="A172" s="8" t="s">
        <v>206</v>
      </c>
      <c r="B172" s="10" t="s">
        <v>413</v>
      </c>
      <c r="C172" s="38">
        <v>48571</v>
      </c>
      <c r="D172" s="38">
        <v>48571.5</v>
      </c>
      <c r="E172" s="38">
        <v>48572</v>
      </c>
      <c r="F172" s="38">
        <v>48572</v>
      </c>
      <c r="G172" s="7">
        <f t="shared" si="5"/>
        <v>0</v>
      </c>
      <c r="H172" s="77"/>
    </row>
    <row r="173" spans="1:7" ht="19.5" customHeight="1" thickBot="1">
      <c r="A173" s="13" t="s">
        <v>207</v>
      </c>
      <c r="B173" s="10" t="s">
        <v>414</v>
      </c>
      <c r="C173" s="38">
        <v>10550</v>
      </c>
      <c r="D173" s="38">
        <v>6043.59</v>
      </c>
      <c r="E173" s="38">
        <v>5173</v>
      </c>
      <c r="F173" s="38">
        <v>4138</v>
      </c>
      <c r="G173" s="7">
        <f t="shared" si="5"/>
        <v>-0.2000773245698821</v>
      </c>
    </row>
    <row r="174" spans="1:7" ht="19.5" customHeight="1" thickBot="1">
      <c r="A174" s="8" t="s">
        <v>208</v>
      </c>
      <c r="B174" s="10" t="s">
        <v>415</v>
      </c>
      <c r="C174" s="38">
        <v>10000</v>
      </c>
      <c r="D174" s="38">
        <v>10000</v>
      </c>
      <c r="E174" s="38">
        <v>10000</v>
      </c>
      <c r="F174" s="38">
        <v>10000</v>
      </c>
      <c r="G174" s="7">
        <f t="shared" si="5"/>
        <v>0</v>
      </c>
    </row>
    <row r="175" spans="1:7" ht="19.5" customHeight="1" thickBot="1">
      <c r="A175" s="8" t="s">
        <v>209</v>
      </c>
      <c r="B175" s="10" t="s">
        <v>416</v>
      </c>
      <c r="C175" s="36">
        <v>1790</v>
      </c>
      <c r="D175" s="36">
        <v>1790.03</v>
      </c>
      <c r="E175" s="36">
        <v>1438</v>
      </c>
      <c r="F175" s="38">
        <v>965</v>
      </c>
      <c r="G175" s="7">
        <f t="shared" si="5"/>
        <v>-0.3289290681502086</v>
      </c>
    </row>
    <row r="176" spans="1:7" ht="19.5" customHeight="1" thickBot="1">
      <c r="A176" s="10" t="s">
        <v>210</v>
      </c>
      <c r="B176" s="10" t="s">
        <v>417</v>
      </c>
      <c r="C176" s="40">
        <v>50121</v>
      </c>
      <c r="D176" s="40">
        <v>50120.71</v>
      </c>
      <c r="E176" s="40">
        <v>0</v>
      </c>
      <c r="F176" s="41">
        <v>0</v>
      </c>
      <c r="G176" s="7">
        <v>0</v>
      </c>
    </row>
    <row r="177" spans="1:7" ht="19.5" customHeight="1" thickBot="1">
      <c r="A177" s="10" t="s">
        <v>211</v>
      </c>
      <c r="B177" s="10" t="s">
        <v>418</v>
      </c>
      <c r="C177" s="41">
        <v>917</v>
      </c>
      <c r="D177" s="41">
        <v>942.33</v>
      </c>
      <c r="E177" s="41">
        <v>0</v>
      </c>
      <c r="F177" s="41">
        <v>0</v>
      </c>
      <c r="G177" s="7">
        <v>0</v>
      </c>
    </row>
    <row r="178" spans="1:7" ht="19.5" customHeight="1" thickBot="1">
      <c r="A178" s="10" t="s">
        <v>647</v>
      </c>
      <c r="B178" s="10" t="s">
        <v>648</v>
      </c>
      <c r="C178" s="40">
        <v>0</v>
      </c>
      <c r="D178" s="40">
        <v>0</v>
      </c>
      <c r="E178" s="41">
        <v>0</v>
      </c>
      <c r="F178" s="41">
        <v>200000</v>
      </c>
      <c r="G178" s="7">
        <v>1</v>
      </c>
    </row>
    <row r="179" spans="1:7" ht="19.5" customHeight="1" thickBot="1">
      <c r="A179" s="10" t="s">
        <v>212</v>
      </c>
      <c r="B179" s="10" t="s">
        <v>419</v>
      </c>
      <c r="C179" s="40">
        <v>0</v>
      </c>
      <c r="D179" s="40">
        <v>0</v>
      </c>
      <c r="E179" s="41">
        <v>40000</v>
      </c>
      <c r="F179" s="41">
        <v>40000</v>
      </c>
      <c r="G179" s="7">
        <f t="shared" si="5"/>
        <v>0</v>
      </c>
    </row>
    <row r="180" spans="1:8" ht="19.5" customHeight="1" thickBot="1">
      <c r="A180" s="2" t="s">
        <v>213</v>
      </c>
      <c r="B180" s="6" t="s">
        <v>420</v>
      </c>
      <c r="C180" s="22">
        <v>28500</v>
      </c>
      <c r="D180" s="22">
        <v>28500</v>
      </c>
      <c r="E180" s="22">
        <v>46395</v>
      </c>
      <c r="F180" s="22">
        <v>55000</v>
      </c>
      <c r="G180" s="7">
        <f t="shared" si="5"/>
        <v>0.18547257247548227</v>
      </c>
      <c r="H180" s="77"/>
    </row>
    <row r="181" spans="1:10" ht="19.5" customHeight="1" thickBot="1" thickTop="1">
      <c r="A181" s="12"/>
      <c r="B181" s="12" t="s">
        <v>15</v>
      </c>
      <c r="C181" s="19">
        <f>SUM(C149:C180)</f>
        <v>336224</v>
      </c>
      <c r="D181" s="19">
        <f>SUM(D149:D180)</f>
        <v>273502.32</v>
      </c>
      <c r="E181" s="19">
        <f>SUM(E149:E180)</f>
        <v>319971.25</v>
      </c>
      <c r="F181" s="19">
        <f>SUM(F149:F180)</f>
        <v>520306</v>
      </c>
      <c r="G181" s="7">
        <f t="shared" si="5"/>
        <v>0.6261023451325705</v>
      </c>
      <c r="I181" s="33"/>
      <c r="J181" s="33"/>
    </row>
    <row r="182" spans="1:7" ht="19.5" customHeight="1" thickTop="1">
      <c r="A182" s="3"/>
      <c r="B182" s="3"/>
      <c r="C182" s="35"/>
      <c r="D182" s="35"/>
      <c r="E182" s="35"/>
      <c r="F182" s="35"/>
      <c r="G182" s="7"/>
    </row>
    <row r="183" spans="1:7" ht="19.5" customHeight="1">
      <c r="A183" s="17"/>
      <c r="B183" s="17" t="s">
        <v>16</v>
      </c>
      <c r="G183" s="7"/>
    </row>
    <row r="184" spans="1:12" s="10" customFormat="1" ht="19.5" customHeight="1" thickBot="1">
      <c r="A184" s="8" t="s">
        <v>214</v>
      </c>
      <c r="B184" s="10" t="s">
        <v>421</v>
      </c>
      <c r="C184" s="36">
        <v>2800</v>
      </c>
      <c r="D184" s="36">
        <v>4626</v>
      </c>
      <c r="E184" s="36">
        <v>2800</v>
      </c>
      <c r="F184" s="22">
        <v>2800</v>
      </c>
      <c r="G184" s="7">
        <f aca="true" t="shared" si="6" ref="G184:G198">(F184-E184)/E184</f>
        <v>0</v>
      </c>
      <c r="H184" s="76"/>
      <c r="I184" s="33"/>
      <c r="J184" s="33"/>
      <c r="K184" s="33"/>
      <c r="L184" s="33"/>
    </row>
    <row r="185" spans="1:8" ht="19.5" customHeight="1" thickBot="1">
      <c r="A185" s="8" t="s">
        <v>215</v>
      </c>
      <c r="B185" s="10" t="s">
        <v>373</v>
      </c>
      <c r="C185" s="36">
        <v>215.6</v>
      </c>
      <c r="D185" s="36">
        <v>564.57</v>
      </c>
      <c r="E185" s="36">
        <v>193</v>
      </c>
      <c r="F185" s="38">
        <f>F184*7.7%</f>
        <v>215.6</v>
      </c>
      <c r="G185" s="7">
        <f t="shared" si="6"/>
        <v>0.11709844559585489</v>
      </c>
      <c r="H185" s="77"/>
    </row>
    <row r="186" spans="1:8" ht="19.5" customHeight="1" thickBot="1">
      <c r="A186" s="8" t="s">
        <v>225</v>
      </c>
      <c r="B186" s="10" t="s">
        <v>484</v>
      </c>
      <c r="C186" s="38">
        <v>1300</v>
      </c>
      <c r="D186" s="38">
        <v>1500</v>
      </c>
      <c r="E186" s="38">
        <v>1361</v>
      </c>
      <c r="F186" s="38">
        <v>2000</v>
      </c>
      <c r="G186" s="7">
        <f>(F186-E186)/E186</f>
        <v>0.4695077149155033</v>
      </c>
      <c r="H186" s="77"/>
    </row>
    <row r="187" spans="1:8" ht="19.5" customHeight="1" thickBot="1">
      <c r="A187" s="13" t="s">
        <v>216</v>
      </c>
      <c r="B187" s="10" t="s">
        <v>381</v>
      </c>
      <c r="C187" s="36">
        <v>562</v>
      </c>
      <c r="D187" s="36">
        <v>586.35</v>
      </c>
      <c r="E187" s="36">
        <v>1145</v>
      </c>
      <c r="F187" s="38">
        <v>355</v>
      </c>
      <c r="G187" s="7">
        <f t="shared" si="6"/>
        <v>-0.6899563318777293</v>
      </c>
      <c r="H187" s="77"/>
    </row>
    <row r="188" spans="1:7" ht="19.5" customHeight="1" thickBot="1">
      <c r="A188" s="8" t="s">
        <v>217</v>
      </c>
      <c r="B188" s="10" t="s">
        <v>397</v>
      </c>
      <c r="C188" s="36">
        <v>700</v>
      </c>
      <c r="D188" s="36">
        <v>753.95</v>
      </c>
      <c r="E188" s="36">
        <v>700</v>
      </c>
      <c r="F188" s="38">
        <v>800</v>
      </c>
      <c r="G188" s="7">
        <f t="shared" si="6"/>
        <v>0.14285714285714285</v>
      </c>
    </row>
    <row r="189" spans="1:7" ht="19.5" customHeight="1" thickBot="1">
      <c r="A189" s="8" t="s">
        <v>218</v>
      </c>
      <c r="B189" s="10" t="s">
        <v>347</v>
      </c>
      <c r="C189" s="36">
        <v>1300</v>
      </c>
      <c r="D189" s="36">
        <v>1739.74</v>
      </c>
      <c r="E189" s="36">
        <v>1300</v>
      </c>
      <c r="F189" s="38">
        <v>1800</v>
      </c>
      <c r="G189" s="7">
        <f t="shared" si="6"/>
        <v>0.38461538461538464</v>
      </c>
    </row>
    <row r="190" spans="1:7" ht="19.5" customHeight="1" thickBot="1">
      <c r="A190" s="8" t="s">
        <v>219</v>
      </c>
      <c r="B190" s="10" t="s">
        <v>348</v>
      </c>
      <c r="C190" s="36">
        <v>1300</v>
      </c>
      <c r="D190" s="36">
        <v>1354.02</v>
      </c>
      <c r="E190" s="36">
        <v>1500</v>
      </c>
      <c r="F190" s="38">
        <v>1500</v>
      </c>
      <c r="G190" s="7">
        <f t="shared" si="6"/>
        <v>0</v>
      </c>
    </row>
    <row r="191" spans="1:8" ht="19.5" customHeight="1" thickBot="1">
      <c r="A191" s="8" t="s">
        <v>220</v>
      </c>
      <c r="B191" s="10" t="s">
        <v>422</v>
      </c>
      <c r="C191" s="36">
        <v>1500</v>
      </c>
      <c r="D191" s="36">
        <v>8822.26</v>
      </c>
      <c r="E191" s="36">
        <v>1500</v>
      </c>
      <c r="F191" s="38">
        <v>3000</v>
      </c>
      <c r="G191" s="7">
        <f t="shared" si="6"/>
        <v>1</v>
      </c>
      <c r="H191" s="76" t="s">
        <v>31</v>
      </c>
    </row>
    <row r="192" spans="1:7" ht="19.5" customHeight="1" thickBot="1">
      <c r="A192" s="8" t="s">
        <v>221</v>
      </c>
      <c r="B192" s="10" t="s">
        <v>423</v>
      </c>
      <c r="C192" s="36">
        <v>1000</v>
      </c>
      <c r="D192" s="36">
        <v>1023.11</v>
      </c>
      <c r="E192" s="36">
        <v>1000</v>
      </c>
      <c r="F192" s="38">
        <v>1000</v>
      </c>
      <c r="G192" s="7">
        <f t="shared" si="6"/>
        <v>0</v>
      </c>
    </row>
    <row r="193" spans="1:8" ht="19.5" customHeight="1" thickBot="1">
      <c r="A193" s="8" t="s">
        <v>222</v>
      </c>
      <c r="B193" s="10" t="s">
        <v>424</v>
      </c>
      <c r="C193" s="36">
        <v>4000</v>
      </c>
      <c r="D193" s="36">
        <v>2245.76</v>
      </c>
      <c r="E193" s="36">
        <v>4000</v>
      </c>
      <c r="F193" s="38">
        <v>3000</v>
      </c>
      <c r="G193" s="7">
        <f t="shared" si="6"/>
        <v>-0.25</v>
      </c>
      <c r="H193" s="77" t="s">
        <v>31</v>
      </c>
    </row>
    <row r="194" spans="1:8" ht="19.5" customHeight="1" thickBot="1">
      <c r="A194" s="8" t="s">
        <v>224</v>
      </c>
      <c r="B194" s="10" t="s">
        <v>426</v>
      </c>
      <c r="C194" s="36">
        <v>500</v>
      </c>
      <c r="D194" s="36">
        <v>400</v>
      </c>
      <c r="E194" s="36">
        <v>500</v>
      </c>
      <c r="F194" s="38">
        <v>500</v>
      </c>
      <c r="G194" s="7">
        <f t="shared" si="6"/>
        <v>0</v>
      </c>
      <c r="H194" s="77" t="s">
        <v>31</v>
      </c>
    </row>
    <row r="195" spans="1:7" ht="19.5" customHeight="1" thickBot="1">
      <c r="A195" s="10" t="s">
        <v>223</v>
      </c>
      <c r="B195" s="10" t="s">
        <v>425</v>
      </c>
      <c r="C195" s="36">
        <v>500</v>
      </c>
      <c r="D195" s="36">
        <v>0</v>
      </c>
      <c r="E195" s="36">
        <v>500</v>
      </c>
      <c r="F195" s="38">
        <v>500</v>
      </c>
      <c r="G195" s="7">
        <f>(F195-E195)/E195</f>
        <v>0</v>
      </c>
    </row>
    <row r="196" spans="1:8" ht="19.5" customHeight="1">
      <c r="A196" s="2" t="s">
        <v>226</v>
      </c>
      <c r="B196" s="6" t="s">
        <v>427</v>
      </c>
      <c r="C196" s="96">
        <v>47354</v>
      </c>
      <c r="D196" s="96">
        <v>47300</v>
      </c>
      <c r="E196" s="96">
        <v>47356.39</v>
      </c>
      <c r="F196" s="96">
        <v>0</v>
      </c>
      <c r="G196" s="7">
        <f t="shared" si="6"/>
        <v>-1</v>
      </c>
      <c r="H196" s="77"/>
    </row>
    <row r="197" spans="1:8" ht="19.5" customHeight="1" thickBot="1">
      <c r="A197" s="2"/>
      <c r="B197" s="6" t="s">
        <v>616</v>
      </c>
      <c r="C197" s="96">
        <v>0</v>
      </c>
      <c r="D197" s="96">
        <v>0</v>
      </c>
      <c r="E197" s="96">
        <v>0</v>
      </c>
      <c r="F197" s="96">
        <v>5000</v>
      </c>
      <c r="G197" s="7">
        <v>1</v>
      </c>
      <c r="H197" s="77"/>
    </row>
    <row r="198" spans="1:8" ht="19.5" customHeight="1" thickBot="1" thickTop="1">
      <c r="A198" s="111"/>
      <c r="B198" s="111" t="s">
        <v>17</v>
      </c>
      <c r="C198" s="19">
        <f>SUM(C184:C197)</f>
        <v>63031.6</v>
      </c>
      <c r="D198" s="19">
        <f>SUM(D184:D197)</f>
        <v>70915.76000000001</v>
      </c>
      <c r="E198" s="19">
        <f>SUM(E184:E197)</f>
        <v>63855.39</v>
      </c>
      <c r="F198" s="19">
        <f>SUM(F184:F197)</f>
        <v>22470.6</v>
      </c>
      <c r="G198" s="7">
        <f t="shared" si="6"/>
        <v>-0.6481017499070948</v>
      </c>
      <c r="H198" s="77"/>
    </row>
    <row r="199" spans="1:7" ht="19.5" customHeight="1" thickTop="1">
      <c r="A199" s="3"/>
      <c r="B199" s="3"/>
      <c r="C199" s="35"/>
      <c r="D199" s="35"/>
      <c r="E199" s="35"/>
      <c r="F199" s="35"/>
      <c r="G199" s="7"/>
    </row>
    <row r="200" spans="1:7" ht="19.5" customHeight="1">
      <c r="A200" s="17"/>
      <c r="B200" s="17" t="s">
        <v>29</v>
      </c>
      <c r="G200" s="7"/>
    </row>
    <row r="201" spans="1:7" ht="19.5" customHeight="1" thickBot="1">
      <c r="A201" s="10" t="s">
        <v>227</v>
      </c>
      <c r="B201" s="10" t="s">
        <v>428</v>
      </c>
      <c r="C201" s="36">
        <v>500</v>
      </c>
      <c r="D201" s="36">
        <v>0</v>
      </c>
      <c r="E201" s="36">
        <v>500</v>
      </c>
      <c r="F201" s="22">
        <v>500</v>
      </c>
      <c r="G201" s="7">
        <f aca="true" t="shared" si="7" ref="G201:G221">(F201-E201)/E201</f>
        <v>0</v>
      </c>
    </row>
    <row r="202" spans="1:7" ht="19.5" customHeight="1" thickBot="1">
      <c r="A202" s="10" t="s">
        <v>228</v>
      </c>
      <c r="B202" s="10" t="s">
        <v>429</v>
      </c>
      <c r="C202" s="36">
        <v>0</v>
      </c>
      <c r="D202" s="36">
        <v>0</v>
      </c>
      <c r="E202" s="36">
        <v>2000</v>
      </c>
      <c r="F202" s="38">
        <v>2500</v>
      </c>
      <c r="G202" s="7">
        <f t="shared" si="7"/>
        <v>0.25</v>
      </c>
    </row>
    <row r="203" spans="1:7" ht="19.5" customHeight="1" thickBot="1">
      <c r="A203" s="10" t="s">
        <v>229</v>
      </c>
      <c r="B203" s="10" t="s">
        <v>597</v>
      </c>
      <c r="C203" s="22">
        <v>200</v>
      </c>
      <c r="D203" s="22">
        <v>200</v>
      </c>
      <c r="E203" s="22">
        <v>200</v>
      </c>
      <c r="F203" s="38">
        <v>200</v>
      </c>
      <c r="G203" s="7">
        <f t="shared" si="7"/>
        <v>0</v>
      </c>
    </row>
    <row r="204" spans="1:7" ht="19.5" customHeight="1" thickBot="1">
      <c r="A204" s="10" t="s">
        <v>230</v>
      </c>
      <c r="B204" s="10" t="s">
        <v>598</v>
      </c>
      <c r="C204" s="39">
        <v>3340</v>
      </c>
      <c r="D204" s="39">
        <v>3340</v>
      </c>
      <c r="E204" s="39">
        <v>3340</v>
      </c>
      <c r="F204" s="38">
        <v>5000</v>
      </c>
      <c r="G204" s="7">
        <f t="shared" si="7"/>
        <v>0.49700598802395207</v>
      </c>
    </row>
    <row r="205" spans="1:7" ht="19.5" customHeight="1" thickBot="1">
      <c r="A205" s="10" t="s">
        <v>231</v>
      </c>
      <c r="B205" s="10" t="s">
        <v>430</v>
      </c>
      <c r="C205" s="38">
        <v>1000</v>
      </c>
      <c r="D205" s="38">
        <v>1000</v>
      </c>
      <c r="E205" s="38">
        <v>1000</v>
      </c>
      <c r="F205" s="38">
        <v>1000</v>
      </c>
      <c r="G205" s="7">
        <f t="shared" si="7"/>
        <v>0</v>
      </c>
    </row>
    <row r="206" spans="1:7" ht="19.5" customHeight="1" thickBot="1">
      <c r="A206" s="8" t="s">
        <v>232</v>
      </c>
      <c r="B206" s="10" t="s">
        <v>431</v>
      </c>
      <c r="C206" s="36">
        <v>400</v>
      </c>
      <c r="D206" s="36">
        <v>400</v>
      </c>
      <c r="E206" s="36">
        <v>400</v>
      </c>
      <c r="F206" s="38">
        <v>400</v>
      </c>
      <c r="G206" s="7">
        <f t="shared" si="7"/>
        <v>0</v>
      </c>
    </row>
    <row r="207" spans="1:7" ht="19.5" customHeight="1" thickBot="1">
      <c r="A207" s="8" t="s">
        <v>233</v>
      </c>
      <c r="B207" s="10" t="s">
        <v>432</v>
      </c>
      <c r="C207" s="38">
        <v>76483</v>
      </c>
      <c r="D207" s="38">
        <v>76483</v>
      </c>
      <c r="E207" s="38">
        <v>78012</v>
      </c>
      <c r="F207" s="38">
        <v>78012</v>
      </c>
      <c r="G207" s="7">
        <f t="shared" si="7"/>
        <v>0</v>
      </c>
    </row>
    <row r="208" spans="1:8" ht="19.5" customHeight="1" thickBot="1">
      <c r="A208" s="8" t="s">
        <v>234</v>
      </c>
      <c r="B208" s="10" t="s">
        <v>433</v>
      </c>
      <c r="C208" s="115">
        <v>4100</v>
      </c>
      <c r="D208" s="115">
        <v>4100</v>
      </c>
      <c r="E208" s="65">
        <v>0</v>
      </c>
      <c r="F208" s="106">
        <v>0</v>
      </c>
      <c r="G208" s="7">
        <v>0</v>
      </c>
      <c r="H208" s="76" t="s">
        <v>31</v>
      </c>
    </row>
    <row r="209" spans="1:8" ht="19.5" customHeight="1" thickBot="1">
      <c r="A209" s="8" t="s">
        <v>235</v>
      </c>
      <c r="B209" s="10" t="s">
        <v>599</v>
      </c>
      <c r="C209" s="36">
        <v>1100</v>
      </c>
      <c r="D209" s="36">
        <v>978.75</v>
      </c>
      <c r="E209" s="36">
        <v>1100</v>
      </c>
      <c r="F209" s="38">
        <v>1000</v>
      </c>
      <c r="G209" s="7">
        <f t="shared" si="7"/>
        <v>-0.09090909090909091</v>
      </c>
      <c r="H209" s="76" t="s">
        <v>31</v>
      </c>
    </row>
    <row r="210" spans="1:7" ht="19.5" customHeight="1" thickBot="1">
      <c r="A210" s="8" t="s">
        <v>236</v>
      </c>
      <c r="B210" s="10" t="s">
        <v>434</v>
      </c>
      <c r="C210" s="36">
        <v>9693</v>
      </c>
      <c r="D210" s="36">
        <v>9693</v>
      </c>
      <c r="E210" s="36">
        <v>9693</v>
      </c>
      <c r="F210" s="38">
        <v>10500</v>
      </c>
      <c r="G210" s="7">
        <f t="shared" si="7"/>
        <v>0.08325595790776849</v>
      </c>
    </row>
    <row r="211" spans="1:7" ht="19.5" customHeight="1" thickBot="1">
      <c r="A211" s="10" t="s">
        <v>237</v>
      </c>
      <c r="B211" s="10" t="s">
        <v>435</v>
      </c>
      <c r="C211" s="36">
        <v>375</v>
      </c>
      <c r="D211" s="36">
        <v>750</v>
      </c>
      <c r="E211" s="36">
        <v>375</v>
      </c>
      <c r="F211" s="38">
        <v>375</v>
      </c>
      <c r="G211" s="7">
        <f t="shared" si="7"/>
        <v>0</v>
      </c>
    </row>
    <row r="212" spans="1:7" ht="19.5" customHeight="1" thickBot="1">
      <c r="A212" s="8" t="s">
        <v>238</v>
      </c>
      <c r="B212" s="10" t="s">
        <v>436</v>
      </c>
      <c r="C212" s="38">
        <v>200</v>
      </c>
      <c r="D212" s="38">
        <v>200</v>
      </c>
      <c r="E212" s="38">
        <v>200</v>
      </c>
      <c r="F212" s="38">
        <v>0</v>
      </c>
      <c r="G212" s="7">
        <f t="shared" si="7"/>
        <v>-1</v>
      </c>
    </row>
    <row r="213" spans="1:8" ht="19.5" customHeight="1" thickBot="1">
      <c r="A213" s="10" t="s">
        <v>239</v>
      </c>
      <c r="B213" s="10" t="s">
        <v>438</v>
      </c>
      <c r="C213" s="38">
        <v>1000</v>
      </c>
      <c r="D213" s="38">
        <v>1000</v>
      </c>
      <c r="E213" s="38">
        <v>1000</v>
      </c>
      <c r="F213" s="38">
        <v>1000</v>
      </c>
      <c r="G213" s="7">
        <f t="shared" si="7"/>
        <v>0</v>
      </c>
      <c r="H213" s="77"/>
    </row>
    <row r="214" spans="1:7" ht="19.5" customHeight="1" thickBot="1">
      <c r="A214" s="10" t="s">
        <v>240</v>
      </c>
      <c r="B214" s="10" t="s">
        <v>437</v>
      </c>
      <c r="C214" s="39">
        <v>20000</v>
      </c>
      <c r="D214" s="39">
        <v>20000</v>
      </c>
      <c r="E214" s="39">
        <v>3000</v>
      </c>
      <c r="F214" s="38">
        <v>3000</v>
      </c>
      <c r="G214" s="7">
        <f t="shared" si="7"/>
        <v>0</v>
      </c>
    </row>
    <row r="215" spans="1:7" ht="19.5" customHeight="1" thickBot="1">
      <c r="A215" s="10" t="s">
        <v>241</v>
      </c>
      <c r="B215" s="10" t="s">
        <v>439</v>
      </c>
      <c r="C215" s="39">
        <v>1200</v>
      </c>
      <c r="D215" s="39">
        <v>1200</v>
      </c>
      <c r="E215" s="39">
        <v>1000</v>
      </c>
      <c r="F215" s="38">
        <v>1200</v>
      </c>
      <c r="G215" s="7">
        <f t="shared" si="7"/>
        <v>0.2</v>
      </c>
    </row>
    <row r="216" spans="1:7" ht="19.5" customHeight="1" thickBot="1">
      <c r="A216" s="6" t="s">
        <v>610</v>
      </c>
      <c r="B216" s="6" t="s">
        <v>600</v>
      </c>
      <c r="C216" s="38">
        <v>7736</v>
      </c>
      <c r="D216" s="38">
        <v>0</v>
      </c>
      <c r="E216" s="38">
        <v>7719</v>
      </c>
      <c r="F216" s="38">
        <v>6234</v>
      </c>
      <c r="G216" s="7">
        <f t="shared" si="7"/>
        <v>-0.192382432957637</v>
      </c>
    </row>
    <row r="217" spans="1:8" ht="19.5" customHeight="1" thickBot="1">
      <c r="A217" s="8" t="s">
        <v>242</v>
      </c>
      <c r="B217" s="10" t="s">
        <v>440</v>
      </c>
      <c r="C217" s="38">
        <v>1000</v>
      </c>
      <c r="D217" s="38">
        <v>1000</v>
      </c>
      <c r="E217" s="38">
        <v>1000</v>
      </c>
      <c r="F217" s="22">
        <v>2000</v>
      </c>
      <c r="G217" s="7">
        <f t="shared" si="7"/>
        <v>1</v>
      </c>
      <c r="H217" s="77"/>
    </row>
    <row r="218" spans="2:8" ht="19.5" customHeight="1" thickBot="1">
      <c r="B218" s="10" t="s">
        <v>611</v>
      </c>
      <c r="C218" s="22">
        <v>0</v>
      </c>
      <c r="D218" s="22">
        <v>0</v>
      </c>
      <c r="E218" s="22">
        <v>0</v>
      </c>
      <c r="F218" s="116">
        <v>1500</v>
      </c>
      <c r="G218" s="7">
        <v>1</v>
      </c>
      <c r="H218" s="77"/>
    </row>
    <row r="219" spans="1:7" ht="19.5" customHeight="1" thickBot="1" thickTop="1">
      <c r="A219" s="20"/>
      <c r="B219" s="20" t="s">
        <v>18</v>
      </c>
      <c r="C219" s="19">
        <f>SUM(C201:C218)</f>
        <v>128327</v>
      </c>
      <c r="D219" s="19">
        <f>SUM(D201:D218)</f>
        <v>120344.75</v>
      </c>
      <c r="E219" s="19">
        <f>SUM(E201:E218)</f>
        <v>110539</v>
      </c>
      <c r="F219" s="19">
        <f>SUM(F201:F218)</f>
        <v>114421</v>
      </c>
      <c r="G219" s="7">
        <f t="shared" si="7"/>
        <v>0.03511882683939605</v>
      </c>
    </row>
    <row r="220" spans="3:7" ht="19.5" customHeight="1" thickBot="1" thickTop="1">
      <c r="C220" s="98"/>
      <c r="D220" s="98"/>
      <c r="E220" s="98"/>
      <c r="F220" s="98"/>
      <c r="G220" s="7"/>
    </row>
    <row r="221" spans="1:7" ht="19.5" customHeight="1" thickBot="1" thickTop="1">
      <c r="A221" s="108"/>
      <c r="B221" s="108" t="s">
        <v>11</v>
      </c>
      <c r="C221" s="107">
        <f>+C53+C61+C84+C123+C146+C181+C198+C219</f>
        <v>2310161.61</v>
      </c>
      <c r="D221" s="107">
        <f>+D53+D61+D84+D123+D146+D181+D198+D219</f>
        <v>1914215.4</v>
      </c>
      <c r="E221" s="107">
        <f>+E53+E61+E84+E123+E146+E181+E198+E219</f>
        <v>2491164.64</v>
      </c>
      <c r="F221" s="107">
        <f>+F53+F61+F84+F123+F146+F181+F198+F219</f>
        <v>2804365.773</v>
      </c>
      <c r="G221" s="7">
        <f t="shared" si="7"/>
        <v>0.12572478268638235</v>
      </c>
    </row>
    <row r="222" spans="1:7" ht="19.5" customHeight="1" thickTop="1">
      <c r="A222" s="17"/>
      <c r="B222" s="17"/>
      <c r="C222" s="99"/>
      <c r="D222" s="99"/>
      <c r="E222" s="99"/>
      <c r="F222" s="99"/>
      <c r="G222" s="7"/>
    </row>
    <row r="223" spans="1:8" ht="19.5" customHeight="1">
      <c r="A223" s="17"/>
      <c r="B223" s="17" t="s">
        <v>0</v>
      </c>
      <c r="G223" s="7"/>
      <c r="H223" s="80"/>
    </row>
    <row r="224" spans="1:8" ht="19.5" customHeight="1" thickBot="1">
      <c r="A224" s="6" t="s">
        <v>243</v>
      </c>
      <c r="B224" s="6" t="s">
        <v>370</v>
      </c>
      <c r="C224" s="36">
        <v>305918.08</v>
      </c>
      <c r="D224" s="36">
        <v>296294.18</v>
      </c>
      <c r="E224" s="36">
        <v>305384</v>
      </c>
      <c r="F224" s="22">
        <v>316263</v>
      </c>
      <c r="G224" s="7">
        <f aca="true" t="shared" si="8" ref="G224:G288">(F224-E224)/E224</f>
        <v>0.035624001257433265</v>
      </c>
      <c r="H224" s="77"/>
    </row>
    <row r="225" spans="1:8" ht="19.5" customHeight="1" thickBot="1">
      <c r="A225" s="6" t="s">
        <v>649</v>
      </c>
      <c r="B225" s="6" t="s">
        <v>633</v>
      </c>
      <c r="C225" s="36"/>
      <c r="D225" s="36"/>
      <c r="E225" s="36"/>
      <c r="F225" s="38">
        <v>30000</v>
      </c>
      <c r="G225" s="7">
        <v>1</v>
      </c>
      <c r="H225" s="77"/>
    </row>
    <row r="226" spans="1:12" s="17" customFormat="1" ht="18.75" customHeight="1" thickBot="1">
      <c r="A226" s="2" t="s">
        <v>245</v>
      </c>
      <c r="B226" s="6" t="s">
        <v>59</v>
      </c>
      <c r="C226" s="36">
        <v>45000</v>
      </c>
      <c r="D226" s="36">
        <v>33088.42</v>
      </c>
      <c r="E226" s="36">
        <v>45000</v>
      </c>
      <c r="F226" s="38">
        <v>45000</v>
      </c>
      <c r="G226" s="7">
        <f>(F226-E226)/E226</f>
        <v>0</v>
      </c>
      <c r="H226" s="80"/>
      <c r="I226" s="27"/>
      <c r="J226" s="27"/>
      <c r="K226" s="27"/>
      <c r="L226" s="27"/>
    </row>
    <row r="227" spans="1:8" ht="19.5" customHeight="1" thickBot="1">
      <c r="A227" s="6" t="s">
        <v>244</v>
      </c>
      <c r="B227" s="6" t="s">
        <v>320</v>
      </c>
      <c r="C227" s="36">
        <v>12500</v>
      </c>
      <c r="D227" s="36">
        <v>13221</v>
      </c>
      <c r="E227" s="36">
        <v>12250</v>
      </c>
      <c r="F227" s="38">
        <v>5000</v>
      </c>
      <c r="G227" s="7">
        <f t="shared" si="8"/>
        <v>-0.5918367346938775</v>
      </c>
      <c r="H227" s="77"/>
    </row>
    <row r="228" spans="1:12" s="17" customFormat="1" ht="18.75" customHeight="1" thickBot="1">
      <c r="A228" s="2" t="s">
        <v>246</v>
      </c>
      <c r="B228" s="6" t="s">
        <v>373</v>
      </c>
      <c r="C228" s="36">
        <v>27983</v>
      </c>
      <c r="D228" s="36">
        <v>26926.81</v>
      </c>
      <c r="E228" s="36">
        <v>27942</v>
      </c>
      <c r="F228" s="38">
        <f>SUM(F224+F226+F227)*0.077</f>
        <v>28202.251</v>
      </c>
      <c r="G228" s="7">
        <f t="shared" si="8"/>
        <v>0.00931397179872594</v>
      </c>
      <c r="H228" s="80"/>
      <c r="I228" s="27"/>
      <c r="J228" s="27"/>
      <c r="K228" s="32"/>
      <c r="L228" s="27"/>
    </row>
    <row r="229" spans="1:8" ht="19.5" customHeight="1" thickBot="1">
      <c r="A229" s="6" t="s">
        <v>247</v>
      </c>
      <c r="B229" s="6" t="s">
        <v>322</v>
      </c>
      <c r="C229" s="36">
        <v>21055</v>
      </c>
      <c r="D229" s="36">
        <v>20991.71</v>
      </c>
      <c r="E229" s="36">
        <v>21899</v>
      </c>
      <c r="F229" s="38">
        <v>24385</v>
      </c>
      <c r="G229" s="7">
        <f t="shared" si="8"/>
        <v>0.11352116535001598</v>
      </c>
      <c r="H229" s="77"/>
    </row>
    <row r="230" spans="1:8" ht="19.5" customHeight="1" thickBot="1">
      <c r="A230" s="6" t="s">
        <v>248</v>
      </c>
      <c r="B230" s="6" t="s">
        <v>323</v>
      </c>
      <c r="C230" s="36">
        <v>67959</v>
      </c>
      <c r="D230" s="36">
        <v>55977.87</v>
      </c>
      <c r="E230" s="36">
        <v>50844</v>
      </c>
      <c r="F230" s="38">
        <v>99178</v>
      </c>
      <c r="G230" s="7">
        <f t="shared" si="8"/>
        <v>0.9506333097317284</v>
      </c>
      <c r="H230" s="77"/>
    </row>
    <row r="231" spans="1:11" ht="19.5" customHeight="1" thickBot="1">
      <c r="A231" s="6" t="s">
        <v>249</v>
      </c>
      <c r="B231" s="6" t="s">
        <v>326</v>
      </c>
      <c r="C231" s="36">
        <v>1994</v>
      </c>
      <c r="D231" s="36">
        <v>1582.28</v>
      </c>
      <c r="E231" s="36">
        <v>1835</v>
      </c>
      <c r="F231" s="38">
        <v>1835</v>
      </c>
      <c r="G231" s="7">
        <f t="shared" si="8"/>
        <v>0</v>
      </c>
      <c r="K231" s="26"/>
    </row>
    <row r="232" spans="1:7" ht="19.5" customHeight="1" thickBot="1">
      <c r="A232" s="2" t="s">
        <v>250</v>
      </c>
      <c r="B232" s="6" t="s">
        <v>441</v>
      </c>
      <c r="C232" s="36">
        <v>3000</v>
      </c>
      <c r="D232" s="36">
        <v>2832.23</v>
      </c>
      <c r="E232" s="36">
        <v>3000</v>
      </c>
      <c r="F232" s="38">
        <v>3000</v>
      </c>
      <c r="G232" s="7">
        <f t="shared" si="8"/>
        <v>0</v>
      </c>
    </row>
    <row r="233" spans="1:7" ht="19.5" customHeight="1" thickBot="1">
      <c r="A233" s="6" t="s">
        <v>254</v>
      </c>
      <c r="B233" s="6" t="s">
        <v>442</v>
      </c>
      <c r="C233" s="36">
        <v>200</v>
      </c>
      <c r="D233" s="36">
        <v>192</v>
      </c>
      <c r="E233" s="36">
        <v>200</v>
      </c>
      <c r="F233" s="38">
        <v>200</v>
      </c>
      <c r="G233" s="7">
        <f>(F233-E233)/E233</f>
        <v>0</v>
      </c>
    </row>
    <row r="234" spans="1:7" ht="19.5" customHeight="1" thickBot="1">
      <c r="A234" s="6" t="s">
        <v>252</v>
      </c>
      <c r="B234" s="6" t="s">
        <v>384</v>
      </c>
      <c r="C234" s="36">
        <v>200</v>
      </c>
      <c r="D234" s="36">
        <v>93.52</v>
      </c>
      <c r="E234" s="36">
        <v>200</v>
      </c>
      <c r="F234" s="38">
        <v>200</v>
      </c>
      <c r="G234" s="7">
        <f>(F234-E234)/E234</f>
        <v>0</v>
      </c>
    </row>
    <row r="235" spans="1:7" ht="19.5" customHeight="1" thickBot="1">
      <c r="A235" s="6" t="s">
        <v>251</v>
      </c>
      <c r="B235" s="6" t="s">
        <v>335</v>
      </c>
      <c r="C235" s="36">
        <v>1000</v>
      </c>
      <c r="D235" s="36">
        <v>458.12</v>
      </c>
      <c r="E235" s="36">
        <v>1000</v>
      </c>
      <c r="F235" s="38">
        <v>1000</v>
      </c>
      <c r="G235" s="7">
        <f t="shared" si="8"/>
        <v>0</v>
      </c>
    </row>
    <row r="236" spans="1:7" ht="19.5" customHeight="1" thickBot="1">
      <c r="A236" s="2" t="s">
        <v>253</v>
      </c>
      <c r="B236" s="6" t="s">
        <v>385</v>
      </c>
      <c r="C236" s="36">
        <v>2400</v>
      </c>
      <c r="D236" s="36">
        <v>3149.52</v>
      </c>
      <c r="E236" s="36">
        <v>2724</v>
      </c>
      <c r="F236" s="38">
        <v>3200</v>
      </c>
      <c r="G236" s="7">
        <f t="shared" si="8"/>
        <v>0.17474302496328928</v>
      </c>
    </row>
    <row r="237" spans="1:8" ht="19.5" customHeight="1" thickBot="1">
      <c r="A237" s="10" t="s">
        <v>255</v>
      </c>
      <c r="B237" s="10" t="s">
        <v>443</v>
      </c>
      <c r="C237" s="38">
        <v>42404</v>
      </c>
      <c r="D237" s="38">
        <v>42248.44</v>
      </c>
      <c r="E237" s="38">
        <v>42093</v>
      </c>
      <c r="F237" s="38">
        <v>27213</v>
      </c>
      <c r="G237" s="7">
        <f t="shared" si="8"/>
        <v>-0.35350295773644075</v>
      </c>
      <c r="H237" s="77"/>
    </row>
    <row r="238" spans="1:7" ht="19.5" customHeight="1" thickBot="1">
      <c r="A238" s="2" t="s">
        <v>256</v>
      </c>
      <c r="B238" s="6" t="s">
        <v>344</v>
      </c>
      <c r="C238" s="36">
        <v>8000</v>
      </c>
      <c r="D238" s="36">
        <v>7135.66</v>
      </c>
      <c r="E238" s="36">
        <v>8000</v>
      </c>
      <c r="F238" s="38">
        <v>8000</v>
      </c>
      <c r="G238" s="7">
        <f t="shared" si="8"/>
        <v>0</v>
      </c>
    </row>
    <row r="239" spans="1:7" ht="19.5" customHeight="1" thickBot="1">
      <c r="A239" s="2" t="s">
        <v>257</v>
      </c>
      <c r="B239" s="6" t="s">
        <v>485</v>
      </c>
      <c r="C239" s="36">
        <v>2000</v>
      </c>
      <c r="D239" s="36">
        <v>2670.13</v>
      </c>
      <c r="E239" s="36">
        <v>2000</v>
      </c>
      <c r="F239" s="38">
        <v>2700</v>
      </c>
      <c r="G239" s="7">
        <f t="shared" si="8"/>
        <v>0.35</v>
      </c>
    </row>
    <row r="240" spans="1:7" ht="19.5" customHeight="1" thickBot="1">
      <c r="A240" s="6" t="s">
        <v>261</v>
      </c>
      <c r="B240" s="6" t="s">
        <v>486</v>
      </c>
      <c r="C240" s="36">
        <v>17000</v>
      </c>
      <c r="D240" s="36">
        <v>18493.82</v>
      </c>
      <c r="E240" s="36">
        <v>18000</v>
      </c>
      <c r="F240" s="38">
        <v>18500</v>
      </c>
      <c r="G240" s="7">
        <f>(F240-E240)/E240</f>
        <v>0.027777777777777776</v>
      </c>
    </row>
    <row r="241" spans="1:7" ht="19.5" customHeight="1" thickBot="1">
      <c r="A241" s="2" t="s">
        <v>258</v>
      </c>
      <c r="B241" s="6" t="s">
        <v>347</v>
      </c>
      <c r="C241" s="36">
        <v>2200</v>
      </c>
      <c r="D241" s="36">
        <v>2313.36</v>
      </c>
      <c r="E241" s="36">
        <v>2200</v>
      </c>
      <c r="F241" s="38">
        <v>2400</v>
      </c>
      <c r="G241" s="7">
        <f t="shared" si="8"/>
        <v>0.09090909090909091</v>
      </c>
    </row>
    <row r="242" spans="1:7" ht="19.5" customHeight="1" thickBot="1">
      <c r="A242" s="6" t="s">
        <v>259</v>
      </c>
      <c r="B242" s="6" t="s">
        <v>348</v>
      </c>
      <c r="C242" s="36">
        <v>1000</v>
      </c>
      <c r="D242" s="36">
        <v>1256.29</v>
      </c>
      <c r="E242" s="36">
        <v>1200</v>
      </c>
      <c r="F242" s="38">
        <v>1300</v>
      </c>
      <c r="G242" s="7">
        <f t="shared" si="8"/>
        <v>0.08333333333333333</v>
      </c>
    </row>
    <row r="243" spans="1:8" ht="19.5" customHeight="1" thickBot="1">
      <c r="A243" s="2" t="s">
        <v>260</v>
      </c>
      <c r="B243" s="6" t="s">
        <v>349</v>
      </c>
      <c r="C243" s="36">
        <v>47000</v>
      </c>
      <c r="D243" s="36">
        <v>45830.16</v>
      </c>
      <c r="E243" s="36">
        <v>7000</v>
      </c>
      <c r="F243" s="38">
        <v>8000</v>
      </c>
      <c r="G243" s="7">
        <f t="shared" si="8"/>
        <v>0.14285714285714285</v>
      </c>
      <c r="H243" s="77"/>
    </row>
    <row r="244" spans="1:7" ht="19.5" customHeight="1" thickBot="1">
      <c r="A244" s="2" t="s">
        <v>262</v>
      </c>
      <c r="B244" s="6" t="s">
        <v>444</v>
      </c>
      <c r="C244" s="36">
        <v>600</v>
      </c>
      <c r="D244" s="36">
        <v>0</v>
      </c>
      <c r="E244" s="36">
        <v>600</v>
      </c>
      <c r="F244" s="38">
        <v>600</v>
      </c>
      <c r="G244" s="7">
        <f t="shared" si="8"/>
        <v>0</v>
      </c>
    </row>
    <row r="245" spans="1:7" ht="19.5" customHeight="1" thickBot="1">
      <c r="A245" s="6" t="s">
        <v>263</v>
      </c>
      <c r="B245" s="6" t="s">
        <v>406</v>
      </c>
      <c r="C245" s="36">
        <v>300</v>
      </c>
      <c r="D245" s="36">
        <v>170.13</v>
      </c>
      <c r="E245" s="36">
        <v>300</v>
      </c>
      <c r="F245" s="38">
        <v>300</v>
      </c>
      <c r="G245" s="7">
        <f t="shared" si="8"/>
        <v>0</v>
      </c>
    </row>
    <row r="246" spans="1:7" ht="19.5" customHeight="1" thickBot="1">
      <c r="A246" s="2" t="s">
        <v>264</v>
      </c>
      <c r="B246" s="6" t="s">
        <v>445</v>
      </c>
      <c r="C246" s="36">
        <v>5000</v>
      </c>
      <c r="D246" s="36">
        <v>3129.71</v>
      </c>
      <c r="E246" s="36">
        <v>5000</v>
      </c>
      <c r="F246" s="38">
        <v>1000</v>
      </c>
      <c r="G246" s="7">
        <f t="shared" si="8"/>
        <v>-0.8</v>
      </c>
    </row>
    <row r="247" spans="1:7" ht="19.5" customHeight="1" thickBot="1">
      <c r="A247" s="6" t="s">
        <v>265</v>
      </c>
      <c r="B247" s="6" t="s">
        <v>446</v>
      </c>
      <c r="C247" s="36">
        <v>48000</v>
      </c>
      <c r="D247" s="36">
        <v>26976.57</v>
      </c>
      <c r="E247" s="36">
        <v>43000</v>
      </c>
      <c r="F247" s="38">
        <v>43000</v>
      </c>
      <c r="G247" s="7">
        <f t="shared" si="8"/>
        <v>0</v>
      </c>
    </row>
    <row r="248" spans="1:7" ht="19.5" customHeight="1" thickBot="1">
      <c r="A248" s="6" t="s">
        <v>280</v>
      </c>
      <c r="B248" s="6" t="s">
        <v>451</v>
      </c>
      <c r="C248" s="36">
        <v>800</v>
      </c>
      <c r="D248" s="36">
        <v>0</v>
      </c>
      <c r="E248" s="36">
        <v>800</v>
      </c>
      <c r="F248" s="38">
        <v>500</v>
      </c>
      <c r="G248" s="7">
        <f>(F248-E248)/E248</f>
        <v>-0.375</v>
      </c>
    </row>
    <row r="249" spans="1:7" ht="19.5" customHeight="1" thickBot="1">
      <c r="A249" s="6" t="s">
        <v>266</v>
      </c>
      <c r="B249" s="6" t="s">
        <v>494</v>
      </c>
      <c r="C249" s="36">
        <v>13000</v>
      </c>
      <c r="D249" s="36">
        <v>14911.23</v>
      </c>
      <c r="E249" s="36">
        <v>14000</v>
      </c>
      <c r="F249" s="38">
        <v>15000</v>
      </c>
      <c r="G249" s="7">
        <f t="shared" si="8"/>
        <v>0.07142857142857142</v>
      </c>
    </row>
    <row r="250" spans="1:7" ht="19.5" customHeight="1" thickBot="1">
      <c r="A250" s="6" t="s">
        <v>271</v>
      </c>
      <c r="B250" s="6" t="s">
        <v>495</v>
      </c>
      <c r="C250" s="36">
        <v>1000</v>
      </c>
      <c r="D250" s="36">
        <v>879.63</v>
      </c>
      <c r="E250" s="36">
        <v>1000</v>
      </c>
      <c r="F250" s="38">
        <v>1000</v>
      </c>
      <c r="G250" s="7">
        <f>(F250-E250)/E250</f>
        <v>0</v>
      </c>
    </row>
    <row r="251" spans="1:7" ht="19.5" customHeight="1" thickBot="1">
      <c r="A251" s="6" t="s">
        <v>267</v>
      </c>
      <c r="B251" s="6" t="s">
        <v>489</v>
      </c>
      <c r="C251" s="36">
        <v>1500</v>
      </c>
      <c r="D251" s="36">
        <v>1731.23</v>
      </c>
      <c r="E251" s="36">
        <v>1500</v>
      </c>
      <c r="F251" s="38">
        <v>2000</v>
      </c>
      <c r="G251" s="7">
        <f t="shared" si="8"/>
        <v>0.3333333333333333</v>
      </c>
    </row>
    <row r="252" spans="1:7" ht="19.5" customHeight="1" thickBot="1">
      <c r="A252" s="6" t="s">
        <v>269</v>
      </c>
      <c r="B252" s="6" t="s">
        <v>487</v>
      </c>
      <c r="C252" s="36">
        <v>500</v>
      </c>
      <c r="D252" s="36">
        <v>466.09</v>
      </c>
      <c r="E252" s="36">
        <v>500</v>
      </c>
      <c r="F252" s="38">
        <v>1000</v>
      </c>
      <c r="G252" s="7">
        <f t="shared" si="8"/>
        <v>1</v>
      </c>
    </row>
    <row r="253" spans="1:7" ht="19.5" customHeight="1" thickBot="1">
      <c r="A253" s="2" t="s">
        <v>270</v>
      </c>
      <c r="B253" s="6" t="s">
        <v>488</v>
      </c>
      <c r="C253" s="36">
        <v>1500</v>
      </c>
      <c r="D253" s="36">
        <v>433.86</v>
      </c>
      <c r="E253" s="36">
        <v>1500</v>
      </c>
      <c r="F253" s="38">
        <v>500</v>
      </c>
      <c r="G253" s="7">
        <f t="shared" si="8"/>
        <v>-0.6666666666666666</v>
      </c>
    </row>
    <row r="254" spans="1:7" ht="19.5" customHeight="1" thickBot="1">
      <c r="A254" s="6" t="s">
        <v>272</v>
      </c>
      <c r="B254" s="6" t="s">
        <v>490</v>
      </c>
      <c r="C254" s="36">
        <v>500</v>
      </c>
      <c r="D254" s="36">
        <v>793.62</v>
      </c>
      <c r="E254" s="36">
        <v>1000</v>
      </c>
      <c r="F254" s="38">
        <v>500</v>
      </c>
      <c r="G254" s="7">
        <f t="shared" si="8"/>
        <v>-0.5</v>
      </c>
    </row>
    <row r="255" spans="1:7" ht="19.5" customHeight="1" thickBot="1">
      <c r="A255" s="6" t="s">
        <v>273</v>
      </c>
      <c r="B255" s="6" t="s">
        <v>491</v>
      </c>
      <c r="C255" s="36">
        <v>500</v>
      </c>
      <c r="D255" s="36">
        <v>592.88</v>
      </c>
      <c r="E255" s="36">
        <v>500</v>
      </c>
      <c r="F255" s="38">
        <v>500</v>
      </c>
      <c r="G255" s="7">
        <f t="shared" si="8"/>
        <v>0</v>
      </c>
    </row>
    <row r="256" spans="1:7" ht="19.5" customHeight="1" thickBot="1">
      <c r="A256" s="2" t="s">
        <v>274</v>
      </c>
      <c r="B256" s="6" t="s">
        <v>493</v>
      </c>
      <c r="C256" s="36">
        <v>400</v>
      </c>
      <c r="D256" s="36">
        <v>368.31</v>
      </c>
      <c r="E256" s="36">
        <v>400</v>
      </c>
      <c r="F256" s="38">
        <v>400</v>
      </c>
      <c r="G256" s="7">
        <f t="shared" si="8"/>
        <v>0</v>
      </c>
    </row>
    <row r="257" spans="1:7" ht="19.5" customHeight="1" thickBot="1">
      <c r="A257" s="6" t="s">
        <v>275</v>
      </c>
      <c r="B257" s="6" t="s">
        <v>492</v>
      </c>
      <c r="C257" s="36">
        <v>1500</v>
      </c>
      <c r="D257" s="36">
        <v>650.55</v>
      </c>
      <c r="E257" s="36">
        <v>1500</v>
      </c>
      <c r="F257" s="38">
        <v>1500</v>
      </c>
      <c r="G257" s="7">
        <f t="shared" si="8"/>
        <v>0</v>
      </c>
    </row>
    <row r="258" spans="1:7" ht="19.5" customHeight="1" thickBot="1">
      <c r="A258" s="6" t="s">
        <v>278</v>
      </c>
      <c r="B258" s="6" t="s">
        <v>496</v>
      </c>
      <c r="C258" s="36">
        <v>1000</v>
      </c>
      <c r="D258" s="36">
        <v>906.64</v>
      </c>
      <c r="E258" s="36">
        <v>1000</v>
      </c>
      <c r="F258" s="38">
        <v>1000</v>
      </c>
      <c r="G258" s="7">
        <f>(F258-E258)/E258</f>
        <v>0</v>
      </c>
    </row>
    <row r="259" spans="1:7" ht="19.5" customHeight="1" thickBot="1">
      <c r="A259" s="6" t="s">
        <v>268</v>
      </c>
      <c r="B259" s="6" t="s">
        <v>447</v>
      </c>
      <c r="C259" s="36">
        <v>300</v>
      </c>
      <c r="D259" s="36">
        <v>0</v>
      </c>
      <c r="E259" s="36">
        <v>300</v>
      </c>
      <c r="F259" s="38">
        <v>300</v>
      </c>
      <c r="G259" s="7">
        <f>(F259-E259)/E259</f>
        <v>0</v>
      </c>
    </row>
    <row r="260" spans="1:9" ht="19.5" customHeight="1" thickBot="1">
      <c r="A260" s="6" t="s">
        <v>282</v>
      </c>
      <c r="B260" s="6" t="s">
        <v>453</v>
      </c>
      <c r="C260" s="36">
        <v>10000</v>
      </c>
      <c r="D260" s="36">
        <v>10467.88</v>
      </c>
      <c r="E260" s="36">
        <v>10000</v>
      </c>
      <c r="F260" s="38">
        <v>10000</v>
      </c>
      <c r="G260" s="7">
        <f>(F260-E260)/E260</f>
        <v>0</v>
      </c>
      <c r="I260" s="33"/>
    </row>
    <row r="261" spans="1:7" ht="19.5" customHeight="1" thickBot="1">
      <c r="A261" s="6" t="s">
        <v>276</v>
      </c>
      <c r="B261" s="6" t="s">
        <v>448</v>
      </c>
      <c r="C261" s="36">
        <v>1000</v>
      </c>
      <c r="D261" s="36">
        <v>1247</v>
      </c>
      <c r="E261" s="36">
        <v>1000</v>
      </c>
      <c r="F261" s="38">
        <v>1200</v>
      </c>
      <c r="G261" s="7">
        <f t="shared" si="8"/>
        <v>0.2</v>
      </c>
    </row>
    <row r="262" spans="1:7" ht="19.5" customHeight="1" thickBot="1">
      <c r="A262" s="2" t="s">
        <v>277</v>
      </c>
      <c r="B262" s="6" t="s">
        <v>449</v>
      </c>
      <c r="C262" s="36">
        <v>8000</v>
      </c>
      <c r="D262" s="36">
        <v>7916.03</v>
      </c>
      <c r="E262" s="36">
        <v>8000</v>
      </c>
      <c r="F262" s="38">
        <v>8000</v>
      </c>
      <c r="G262" s="7">
        <f t="shared" si="8"/>
        <v>0</v>
      </c>
    </row>
    <row r="263" spans="1:7" ht="19.5" customHeight="1" thickBot="1">
      <c r="A263" s="6" t="s">
        <v>279</v>
      </c>
      <c r="B263" s="6" t="s">
        <v>450</v>
      </c>
      <c r="C263" s="36">
        <v>15000</v>
      </c>
      <c r="D263" s="36">
        <v>8982.05</v>
      </c>
      <c r="E263" s="36">
        <v>15000</v>
      </c>
      <c r="F263" s="38">
        <v>15000</v>
      </c>
      <c r="G263" s="7">
        <f t="shared" si="8"/>
        <v>0</v>
      </c>
    </row>
    <row r="264" spans="1:7" ht="19.5" customHeight="1" thickBot="1">
      <c r="A264" s="6" t="s">
        <v>281</v>
      </c>
      <c r="B264" s="6" t="s">
        <v>452</v>
      </c>
      <c r="C264" s="36">
        <v>7000</v>
      </c>
      <c r="D264" s="36">
        <v>6027.63</v>
      </c>
      <c r="E264" s="40">
        <v>7000</v>
      </c>
      <c r="F264" s="41">
        <v>7000</v>
      </c>
      <c r="G264" s="7">
        <f t="shared" si="8"/>
        <v>0</v>
      </c>
    </row>
    <row r="265" spans="1:7" ht="19.5" customHeight="1" thickBot="1">
      <c r="A265" s="6" t="s">
        <v>283</v>
      </c>
      <c r="B265" s="6" t="s">
        <v>454</v>
      </c>
      <c r="C265" s="36">
        <v>1000</v>
      </c>
      <c r="D265" s="36">
        <v>747.79</v>
      </c>
      <c r="E265" s="36">
        <v>1000</v>
      </c>
      <c r="F265" s="38">
        <v>1000</v>
      </c>
      <c r="G265" s="7">
        <f t="shared" si="8"/>
        <v>0</v>
      </c>
    </row>
    <row r="266" spans="1:7" ht="19.5" customHeight="1" thickBot="1">
      <c r="A266" s="6" t="s">
        <v>284</v>
      </c>
      <c r="B266" s="6" t="s">
        <v>455</v>
      </c>
      <c r="C266" s="36">
        <v>2000</v>
      </c>
      <c r="D266" s="36">
        <v>1340</v>
      </c>
      <c r="E266" s="36">
        <v>2000</v>
      </c>
      <c r="F266" s="38">
        <v>2000</v>
      </c>
      <c r="G266" s="7">
        <f t="shared" si="8"/>
        <v>0</v>
      </c>
    </row>
    <row r="267" spans="1:7" ht="19.5" customHeight="1" thickBot="1">
      <c r="A267" s="6" t="s">
        <v>285</v>
      </c>
      <c r="B267" s="6" t="s">
        <v>497</v>
      </c>
      <c r="C267" s="36">
        <v>1000</v>
      </c>
      <c r="D267" s="36">
        <v>242.88</v>
      </c>
      <c r="E267" s="36">
        <v>1000</v>
      </c>
      <c r="F267" s="38">
        <v>1000</v>
      </c>
      <c r="G267" s="7">
        <f t="shared" si="8"/>
        <v>0</v>
      </c>
    </row>
    <row r="268" spans="1:7" ht="19.5" customHeight="1" thickBot="1">
      <c r="A268" s="6" t="s">
        <v>288</v>
      </c>
      <c r="B268" s="6" t="s">
        <v>498</v>
      </c>
      <c r="C268" s="36">
        <v>1000</v>
      </c>
      <c r="D268" s="36">
        <v>0</v>
      </c>
      <c r="E268" s="36">
        <v>1000</v>
      </c>
      <c r="F268" s="38">
        <v>1000</v>
      </c>
      <c r="G268" s="7">
        <f>(F268-E268)/E268</f>
        <v>0</v>
      </c>
    </row>
    <row r="269" spans="1:7" ht="19.5" customHeight="1" thickBot="1">
      <c r="A269" s="2" t="s">
        <v>286</v>
      </c>
      <c r="B269" s="6" t="s">
        <v>456</v>
      </c>
      <c r="C269" s="36">
        <v>1000</v>
      </c>
      <c r="D269" s="36">
        <v>800.48</v>
      </c>
      <c r="E269" s="36">
        <v>1000</v>
      </c>
      <c r="F269" s="38">
        <v>1000</v>
      </c>
      <c r="G269" s="7">
        <f t="shared" si="8"/>
        <v>0</v>
      </c>
    </row>
    <row r="270" spans="1:7" ht="19.5" customHeight="1" thickBot="1">
      <c r="A270" s="2" t="s">
        <v>287</v>
      </c>
      <c r="B270" s="6" t="s">
        <v>457</v>
      </c>
      <c r="C270" s="36">
        <v>15000</v>
      </c>
      <c r="D270" s="36">
        <v>14973.86</v>
      </c>
      <c r="E270" s="36">
        <v>15000</v>
      </c>
      <c r="F270" s="38">
        <v>15000</v>
      </c>
      <c r="G270" s="7">
        <f t="shared" si="8"/>
        <v>0</v>
      </c>
    </row>
    <row r="271" spans="1:7" ht="19.5" customHeight="1" thickBot="1">
      <c r="A271" s="2" t="s">
        <v>289</v>
      </c>
      <c r="B271" s="6" t="s">
        <v>458</v>
      </c>
      <c r="C271" s="36">
        <v>4000</v>
      </c>
      <c r="D271" s="36">
        <v>4000</v>
      </c>
      <c r="E271" s="36">
        <v>4000</v>
      </c>
      <c r="F271" s="38">
        <v>4200</v>
      </c>
      <c r="G271" s="7">
        <f t="shared" si="8"/>
        <v>0.05</v>
      </c>
    </row>
    <row r="272" spans="1:8" ht="19.5" customHeight="1" thickBot="1">
      <c r="A272" s="6" t="s">
        <v>290</v>
      </c>
      <c r="B272" s="6" t="s">
        <v>459</v>
      </c>
      <c r="C272" s="36">
        <v>3500</v>
      </c>
      <c r="D272" s="36">
        <v>2302.41</v>
      </c>
      <c r="E272" s="36">
        <v>4000</v>
      </c>
      <c r="F272" s="38">
        <v>4000</v>
      </c>
      <c r="G272" s="7">
        <f t="shared" si="8"/>
        <v>0</v>
      </c>
      <c r="H272" s="77"/>
    </row>
    <row r="273" spans="1:8" ht="19.5" customHeight="1" thickBot="1">
      <c r="A273" s="2" t="s">
        <v>291</v>
      </c>
      <c r="B273" s="6" t="s">
        <v>460</v>
      </c>
      <c r="C273" s="36">
        <v>3000</v>
      </c>
      <c r="D273" s="36">
        <v>3518.71</v>
      </c>
      <c r="E273" s="86">
        <v>3000</v>
      </c>
      <c r="F273" s="109">
        <v>3000</v>
      </c>
      <c r="G273" s="7">
        <f t="shared" si="8"/>
        <v>0</v>
      </c>
      <c r="H273" s="77"/>
    </row>
    <row r="274" spans="1:8" ht="19.5" customHeight="1" thickBot="1">
      <c r="A274" s="6" t="s">
        <v>292</v>
      </c>
      <c r="B274" s="6" t="s">
        <v>461</v>
      </c>
      <c r="C274" s="36">
        <v>0</v>
      </c>
      <c r="D274" s="36">
        <v>0</v>
      </c>
      <c r="E274" s="86">
        <v>4500</v>
      </c>
      <c r="F274" s="109">
        <v>0</v>
      </c>
      <c r="G274" s="7">
        <f t="shared" si="8"/>
        <v>-1</v>
      </c>
      <c r="H274" s="77"/>
    </row>
    <row r="275" spans="1:7" ht="19.5" customHeight="1" thickBot="1">
      <c r="A275" s="2" t="s">
        <v>293</v>
      </c>
      <c r="B275" s="6" t="s">
        <v>462</v>
      </c>
      <c r="C275" s="36">
        <v>6500</v>
      </c>
      <c r="D275" s="36">
        <v>5114.17</v>
      </c>
      <c r="E275" s="36">
        <v>6500</v>
      </c>
      <c r="F275" s="38">
        <v>6500</v>
      </c>
      <c r="G275" s="7">
        <f t="shared" si="8"/>
        <v>0</v>
      </c>
    </row>
    <row r="276" spans="1:7" ht="19.5" customHeight="1" thickBot="1">
      <c r="A276" s="6" t="s">
        <v>294</v>
      </c>
      <c r="B276" s="6" t="s">
        <v>463</v>
      </c>
      <c r="C276" s="36">
        <v>150000</v>
      </c>
      <c r="D276" s="36">
        <v>102460.86</v>
      </c>
      <c r="E276" s="36">
        <v>150000</v>
      </c>
      <c r="F276" s="38">
        <v>140000</v>
      </c>
      <c r="G276" s="7">
        <f t="shared" si="8"/>
        <v>-0.06666666666666667</v>
      </c>
    </row>
    <row r="277" spans="1:7" ht="19.5" customHeight="1" thickBot="1">
      <c r="A277" s="2" t="s">
        <v>295</v>
      </c>
      <c r="B277" s="6" t="s">
        <v>464</v>
      </c>
      <c r="C277" s="36">
        <v>95000</v>
      </c>
      <c r="D277" s="36">
        <v>67305.99</v>
      </c>
      <c r="E277" s="36">
        <v>95000</v>
      </c>
      <c r="F277" s="38">
        <v>95000</v>
      </c>
      <c r="G277" s="7">
        <f t="shared" si="8"/>
        <v>0</v>
      </c>
    </row>
    <row r="278" spans="1:7" ht="19.5" customHeight="1" thickBot="1">
      <c r="A278" s="2" t="s">
        <v>296</v>
      </c>
      <c r="B278" s="6" t="s">
        <v>465</v>
      </c>
      <c r="C278" s="36">
        <v>40000</v>
      </c>
      <c r="D278" s="36">
        <v>26879.32</v>
      </c>
      <c r="E278" s="36">
        <v>40000</v>
      </c>
      <c r="F278" s="38">
        <v>40000</v>
      </c>
      <c r="G278" s="7">
        <f t="shared" si="8"/>
        <v>0</v>
      </c>
    </row>
    <row r="279" spans="1:8" ht="19.5" customHeight="1" thickBot="1">
      <c r="A279" s="2" t="s">
        <v>297</v>
      </c>
      <c r="B279" s="6" t="s">
        <v>466</v>
      </c>
      <c r="C279" s="36">
        <v>293000</v>
      </c>
      <c r="D279" s="36">
        <v>293881.87</v>
      </c>
      <c r="E279" s="36">
        <v>293000</v>
      </c>
      <c r="F279" s="38">
        <v>294000</v>
      </c>
      <c r="G279" s="7">
        <f t="shared" si="8"/>
        <v>0.0034129692832764505</v>
      </c>
      <c r="H279" s="77"/>
    </row>
    <row r="280" spans="1:8" ht="19.5" customHeight="1" thickBot="1">
      <c r="A280" s="6" t="s">
        <v>298</v>
      </c>
      <c r="B280" s="6" t="s">
        <v>467</v>
      </c>
      <c r="C280" s="36">
        <v>120000</v>
      </c>
      <c r="D280" s="36">
        <v>93266.98</v>
      </c>
      <c r="E280" s="36">
        <v>120000</v>
      </c>
      <c r="F280" s="38">
        <v>120000</v>
      </c>
      <c r="G280" s="7">
        <f t="shared" si="8"/>
        <v>0</v>
      </c>
      <c r="H280" s="77"/>
    </row>
    <row r="281" spans="1:8" ht="19.5" customHeight="1" thickBot="1">
      <c r="A281" s="6" t="s">
        <v>299</v>
      </c>
      <c r="B281" s="6" t="s">
        <v>499</v>
      </c>
      <c r="C281" s="36">
        <v>43200</v>
      </c>
      <c r="D281" s="36">
        <v>43200</v>
      </c>
      <c r="E281" s="36">
        <v>43200</v>
      </c>
      <c r="F281" s="38">
        <v>43200</v>
      </c>
      <c r="G281" s="7">
        <f t="shared" si="8"/>
        <v>0</v>
      </c>
      <c r="H281" s="77"/>
    </row>
    <row r="282" spans="1:7" ht="19.5" customHeight="1" thickBot="1">
      <c r="A282" s="6" t="s">
        <v>300</v>
      </c>
      <c r="B282" s="6" t="s">
        <v>468</v>
      </c>
      <c r="C282" s="36">
        <v>20419</v>
      </c>
      <c r="D282" s="36">
        <v>20419.22</v>
      </c>
      <c r="E282" s="36">
        <v>18942</v>
      </c>
      <c r="F282" s="38">
        <v>17387</v>
      </c>
      <c r="G282" s="7">
        <f t="shared" si="8"/>
        <v>-0.08209270404392356</v>
      </c>
    </row>
    <row r="283" spans="1:13" ht="19.5" customHeight="1" thickBot="1">
      <c r="A283" s="6" t="s">
        <v>301</v>
      </c>
      <c r="B283" s="6" t="s">
        <v>469</v>
      </c>
      <c r="C283" s="36">
        <v>7046</v>
      </c>
      <c r="D283" s="36">
        <v>5555.93</v>
      </c>
      <c r="E283" s="36">
        <v>7046</v>
      </c>
      <c r="F283" s="38">
        <v>7046</v>
      </c>
      <c r="G283" s="7">
        <f t="shared" si="8"/>
        <v>0</v>
      </c>
      <c r="M283" s="9"/>
    </row>
    <row r="284" spans="1:7" ht="19.5" customHeight="1" thickBot="1">
      <c r="A284" s="6" t="s">
        <v>302</v>
      </c>
      <c r="B284" s="6" t="s">
        <v>470</v>
      </c>
      <c r="C284" s="36">
        <v>21480</v>
      </c>
      <c r="D284" s="36">
        <v>21480</v>
      </c>
      <c r="E284" s="36">
        <v>0</v>
      </c>
      <c r="F284" s="38">
        <v>0</v>
      </c>
      <c r="G284" s="7">
        <v>0</v>
      </c>
    </row>
    <row r="285" spans="1:7" ht="19.5" customHeight="1" thickBot="1">
      <c r="A285" s="6" t="s">
        <v>303</v>
      </c>
      <c r="B285" s="6" t="s">
        <v>471</v>
      </c>
      <c r="C285" s="36">
        <v>393</v>
      </c>
      <c r="D285" s="36">
        <v>403.84</v>
      </c>
      <c r="E285" s="36">
        <v>0</v>
      </c>
      <c r="F285" s="38">
        <v>0</v>
      </c>
      <c r="G285" s="7">
        <v>0</v>
      </c>
    </row>
    <row r="286" spans="1:7" ht="19.5" customHeight="1" thickBot="1">
      <c r="A286" s="6" t="s">
        <v>304</v>
      </c>
      <c r="B286" s="6" t="s">
        <v>472</v>
      </c>
      <c r="C286" s="36">
        <v>30000</v>
      </c>
      <c r="D286" s="36">
        <v>30000</v>
      </c>
      <c r="E286" s="36">
        <v>30000</v>
      </c>
      <c r="F286" s="38">
        <v>30000</v>
      </c>
      <c r="G286" s="7">
        <f t="shared" si="8"/>
        <v>0</v>
      </c>
    </row>
    <row r="287" spans="1:7" ht="19.5" customHeight="1" thickBot="1">
      <c r="A287" s="6" t="s">
        <v>305</v>
      </c>
      <c r="B287" s="6" t="s">
        <v>473</v>
      </c>
      <c r="C287" s="36">
        <v>4176</v>
      </c>
      <c r="D287" s="36">
        <v>2149.72</v>
      </c>
      <c r="E287" s="36">
        <v>1656</v>
      </c>
      <c r="F287" s="38">
        <v>553</v>
      </c>
      <c r="G287" s="7">
        <f t="shared" si="8"/>
        <v>-0.6660628019323671</v>
      </c>
    </row>
    <row r="288" spans="1:7" ht="19.5" customHeight="1" thickBot="1">
      <c r="A288" s="6" t="s">
        <v>306</v>
      </c>
      <c r="B288" s="6" t="s">
        <v>602</v>
      </c>
      <c r="C288" s="36">
        <v>26500</v>
      </c>
      <c r="D288" s="36">
        <v>26500</v>
      </c>
      <c r="E288" s="36">
        <v>26500</v>
      </c>
      <c r="F288" s="38">
        <v>26500</v>
      </c>
      <c r="G288" s="7">
        <f t="shared" si="8"/>
        <v>0</v>
      </c>
    </row>
    <row r="289" spans="1:8" ht="19.5" customHeight="1" thickBot="1">
      <c r="A289" s="6" t="s">
        <v>307</v>
      </c>
      <c r="B289" s="6" t="s">
        <v>474</v>
      </c>
      <c r="C289" s="36">
        <v>3602</v>
      </c>
      <c r="D289" s="36">
        <v>1854.13</v>
      </c>
      <c r="E289" s="36">
        <v>1417</v>
      </c>
      <c r="F289" s="38">
        <v>929</v>
      </c>
      <c r="G289" s="7">
        <f aca="true" t="shared" si="9" ref="G289:G306">(F289-E289)/E289</f>
        <v>-0.34438955539872973</v>
      </c>
      <c r="H289" s="77"/>
    </row>
    <row r="290" spans="1:8" ht="20.25" customHeight="1" thickBot="1">
      <c r="A290" s="6" t="s">
        <v>308</v>
      </c>
      <c r="B290" s="6" t="s">
        <v>475</v>
      </c>
      <c r="C290" s="38">
        <v>26920.4</v>
      </c>
      <c r="D290" s="36">
        <v>51920.4</v>
      </c>
      <c r="E290" s="42">
        <v>26920</v>
      </c>
      <c r="F290" s="110">
        <v>26920</v>
      </c>
      <c r="G290" s="7">
        <f t="shared" si="9"/>
        <v>0</v>
      </c>
      <c r="H290" s="79"/>
    </row>
    <row r="291" spans="1:8" ht="19.5" customHeight="1" thickBot="1">
      <c r="A291" s="6" t="s">
        <v>309</v>
      </c>
      <c r="B291" s="6" t="s">
        <v>476</v>
      </c>
      <c r="C291" s="38">
        <v>3391.97</v>
      </c>
      <c r="D291" s="36">
        <v>2198.61</v>
      </c>
      <c r="E291" s="42">
        <v>2057</v>
      </c>
      <c r="F291" s="110">
        <v>1065</v>
      </c>
      <c r="G291" s="7">
        <f t="shared" si="9"/>
        <v>-0.4822557122022363</v>
      </c>
      <c r="H291" s="79"/>
    </row>
    <row r="292" spans="1:8" ht="19.5" customHeight="1" thickBot="1">
      <c r="A292" s="6" t="s">
        <v>310</v>
      </c>
      <c r="B292" s="6" t="s">
        <v>477</v>
      </c>
      <c r="C292" s="38">
        <v>0</v>
      </c>
      <c r="D292" s="36">
        <v>0</v>
      </c>
      <c r="E292" s="42">
        <v>55000</v>
      </c>
      <c r="F292" s="110">
        <v>0</v>
      </c>
      <c r="G292" s="7">
        <f t="shared" si="9"/>
        <v>-1</v>
      </c>
      <c r="H292" s="83"/>
    </row>
    <row r="293" spans="1:8" ht="19.5" customHeight="1" thickBot="1">
      <c r="A293" s="6" t="s">
        <v>311</v>
      </c>
      <c r="B293" s="6" t="s">
        <v>478</v>
      </c>
      <c r="C293" s="38">
        <v>0</v>
      </c>
      <c r="D293" s="36">
        <v>0</v>
      </c>
      <c r="E293" s="42">
        <v>50000</v>
      </c>
      <c r="F293" s="110">
        <v>0</v>
      </c>
      <c r="G293" s="7">
        <f t="shared" si="9"/>
        <v>-1</v>
      </c>
      <c r="H293" s="83"/>
    </row>
    <row r="294" spans="1:8" ht="19.5" customHeight="1" thickBot="1">
      <c r="A294" s="6" t="s">
        <v>650</v>
      </c>
      <c r="B294" s="6" t="s">
        <v>603</v>
      </c>
      <c r="C294" s="38">
        <v>0</v>
      </c>
      <c r="D294" s="36">
        <v>0</v>
      </c>
      <c r="E294" s="42">
        <v>0</v>
      </c>
      <c r="F294" s="110">
        <v>157500</v>
      </c>
      <c r="G294" s="152"/>
      <c r="H294" s="83"/>
    </row>
    <row r="295" spans="1:8" ht="19.5" customHeight="1" thickBot="1">
      <c r="A295" s="6" t="s">
        <v>651</v>
      </c>
      <c r="B295" s="6" t="s">
        <v>619</v>
      </c>
      <c r="C295" s="38">
        <v>0</v>
      </c>
      <c r="D295" s="36">
        <v>0</v>
      </c>
      <c r="E295" s="42">
        <v>0</v>
      </c>
      <c r="F295" s="110">
        <v>17500</v>
      </c>
      <c r="G295" s="152"/>
      <c r="H295" s="83"/>
    </row>
    <row r="296" spans="1:8" ht="19.5" customHeight="1" thickBot="1">
      <c r="A296" s="6" t="s">
        <v>652</v>
      </c>
      <c r="B296" s="6" t="s">
        <v>605</v>
      </c>
      <c r="C296" s="38">
        <v>0</v>
      </c>
      <c r="D296" s="36">
        <v>0</v>
      </c>
      <c r="E296" s="42">
        <v>0</v>
      </c>
      <c r="F296" s="110">
        <v>117000</v>
      </c>
      <c r="G296" s="152"/>
      <c r="H296" s="83"/>
    </row>
    <row r="297" spans="1:8" ht="19.5" customHeight="1" thickBot="1">
      <c r="A297" s="6" t="s">
        <v>653</v>
      </c>
      <c r="B297" s="6" t="s">
        <v>619</v>
      </c>
      <c r="C297" s="38">
        <v>0</v>
      </c>
      <c r="D297" s="36">
        <v>0</v>
      </c>
      <c r="E297" s="42">
        <v>0</v>
      </c>
      <c r="F297" s="110">
        <v>13000</v>
      </c>
      <c r="G297" s="152"/>
      <c r="H297" s="83"/>
    </row>
    <row r="298" spans="1:8" ht="19.5" customHeight="1" thickBot="1">
      <c r="A298" s="6" t="s">
        <v>654</v>
      </c>
      <c r="B298" s="6" t="s">
        <v>604</v>
      </c>
      <c r="C298" s="38">
        <v>0</v>
      </c>
      <c r="D298" s="36">
        <v>0</v>
      </c>
      <c r="E298" s="42">
        <v>0</v>
      </c>
      <c r="F298" s="110">
        <v>191250</v>
      </c>
      <c r="G298" s="152"/>
      <c r="H298" s="83"/>
    </row>
    <row r="299" spans="1:8" ht="19.5" customHeight="1" thickBot="1">
      <c r="A299" s="6" t="s">
        <v>655</v>
      </c>
      <c r="B299" s="6" t="s">
        <v>619</v>
      </c>
      <c r="C299" s="38">
        <v>0</v>
      </c>
      <c r="D299" s="36">
        <v>0</v>
      </c>
      <c r="E299" s="42">
        <v>0</v>
      </c>
      <c r="F299" s="110">
        <v>33750</v>
      </c>
      <c r="G299" s="152"/>
      <c r="H299" s="83"/>
    </row>
    <row r="300" spans="1:10" ht="19.5" customHeight="1" thickBot="1">
      <c r="A300" s="10" t="s">
        <v>312</v>
      </c>
      <c r="B300" s="10" t="s">
        <v>500</v>
      </c>
      <c r="C300" s="38">
        <v>25000</v>
      </c>
      <c r="D300" s="36">
        <v>25000</v>
      </c>
      <c r="E300" s="36">
        <v>25000</v>
      </c>
      <c r="F300" s="38">
        <v>25000</v>
      </c>
      <c r="G300" s="7">
        <f t="shared" si="9"/>
        <v>0</v>
      </c>
      <c r="H300" s="77"/>
      <c r="J300" s="33"/>
    </row>
    <row r="301" spans="1:12" ht="19.5" customHeight="1" thickBot="1">
      <c r="A301" s="10" t="s">
        <v>313</v>
      </c>
      <c r="B301" s="10" t="s">
        <v>501</v>
      </c>
      <c r="C301" s="36">
        <v>37000</v>
      </c>
      <c r="D301" s="36">
        <v>37000</v>
      </c>
      <c r="E301" s="36">
        <v>37000</v>
      </c>
      <c r="F301" s="38">
        <v>37000</v>
      </c>
      <c r="G301" s="7">
        <f t="shared" si="9"/>
        <v>0</v>
      </c>
      <c r="H301" s="77"/>
      <c r="J301" s="33"/>
      <c r="L301" s="33"/>
    </row>
    <row r="302" spans="1:12" ht="19.5" customHeight="1" thickBot="1">
      <c r="A302" s="10" t="s">
        <v>314</v>
      </c>
      <c r="B302" s="10" t="s">
        <v>502</v>
      </c>
      <c r="C302" s="38">
        <v>5000</v>
      </c>
      <c r="D302" s="38">
        <v>5000</v>
      </c>
      <c r="E302" s="38">
        <v>5000</v>
      </c>
      <c r="F302" s="38">
        <v>5000</v>
      </c>
      <c r="G302" s="7">
        <f t="shared" si="9"/>
        <v>0</v>
      </c>
      <c r="H302" s="77"/>
      <c r="L302" s="33"/>
    </row>
    <row r="303" spans="1:12" ht="19.5" customHeight="1" thickBot="1">
      <c r="A303" s="10" t="s">
        <v>315</v>
      </c>
      <c r="B303" s="10" t="s">
        <v>503</v>
      </c>
      <c r="C303" s="22">
        <v>0</v>
      </c>
      <c r="D303" s="22">
        <v>0</v>
      </c>
      <c r="E303" s="22">
        <v>10000</v>
      </c>
      <c r="F303" s="22">
        <v>30000</v>
      </c>
      <c r="G303" s="7">
        <f t="shared" si="9"/>
        <v>2</v>
      </c>
      <c r="H303" s="77"/>
      <c r="L303" s="33"/>
    </row>
    <row r="304" spans="1:12" ht="19.5" customHeight="1" thickBot="1" thickTop="1">
      <c r="A304" s="112"/>
      <c r="B304" s="20" t="s">
        <v>19</v>
      </c>
      <c r="C304" s="100">
        <f>SUM(C224:C303)</f>
        <v>1716341.45</v>
      </c>
      <c r="D304" s="100">
        <f>SUM(D224:D303)</f>
        <v>1550923.7299999997</v>
      </c>
      <c r="E304" s="100">
        <f>SUM(E224:E303)</f>
        <v>1747409</v>
      </c>
      <c r="F304" s="100">
        <f>SUM(F224:F303)</f>
        <v>2244176.251</v>
      </c>
      <c r="G304" s="7">
        <f t="shared" si="9"/>
        <v>0.28428790912717067</v>
      </c>
      <c r="L304" s="33"/>
    </row>
    <row r="305" spans="1:10" ht="19.5" customHeight="1" thickBot="1" thickTop="1">
      <c r="A305" s="6"/>
      <c r="B305" s="10"/>
      <c r="C305" s="21"/>
      <c r="D305" s="21"/>
      <c r="E305" s="21"/>
      <c r="F305" s="21"/>
      <c r="G305" s="7"/>
      <c r="J305" s="33"/>
    </row>
    <row r="306" spans="1:7" ht="19.5" customHeight="1" thickBot="1" thickTop="1">
      <c r="A306" s="113"/>
      <c r="B306" s="23" t="s">
        <v>10</v>
      </c>
      <c r="C306" s="101">
        <f>+C304+C221</f>
        <v>4026503.0599999996</v>
      </c>
      <c r="D306" s="101">
        <f>+D304+D221</f>
        <v>3465139.13</v>
      </c>
      <c r="E306" s="101">
        <f>+E304+E221</f>
        <v>4238573.640000001</v>
      </c>
      <c r="F306" s="101">
        <f>+F304+F221</f>
        <v>5048542.024</v>
      </c>
      <c r="G306" s="7">
        <f t="shared" si="9"/>
        <v>0.191094564538461</v>
      </c>
    </row>
    <row r="307" spans="1:10" ht="19.5" customHeight="1" thickTop="1">
      <c r="A307" s="2"/>
      <c r="C307" s="102"/>
      <c r="D307" s="102"/>
      <c r="E307" s="102"/>
      <c r="F307" s="102"/>
      <c r="G307" s="24"/>
      <c r="J307" s="33"/>
    </row>
    <row r="308" spans="1:10" ht="19.5" customHeight="1">
      <c r="A308" s="169"/>
      <c r="B308" s="169"/>
      <c r="G308" s="25"/>
      <c r="J308" s="33"/>
    </row>
    <row r="309" spans="1:10" ht="19.5" customHeight="1">
      <c r="A309" s="170"/>
      <c r="B309" s="170"/>
      <c r="G309" s="25"/>
      <c r="J309" s="33"/>
    </row>
    <row r="310" spans="1:2" ht="19.5" customHeight="1">
      <c r="A310" s="170"/>
      <c r="B310" s="170"/>
    </row>
    <row r="311" spans="1:2" ht="19.5" customHeight="1">
      <c r="A311" s="170"/>
      <c r="B311" s="170"/>
    </row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</sheetData>
  <sheetProtection selectLockedCells="1"/>
  <mergeCells count="2">
    <mergeCell ref="B308:B311"/>
    <mergeCell ref="A308:A311"/>
  </mergeCells>
  <printOptions/>
  <pageMargins left="0.5" right="0.5" top="1" bottom="0.5" header="0.5" footer="0.5"/>
  <pageSetup fitToHeight="0" horizontalDpi="600" verticalDpi="600" orientation="portrait" scale="63" r:id="rId3"/>
  <headerFooter scaleWithDoc="0" alignWithMargins="0">
    <oddHeader>&amp;CTown of Richmond
FY23 Budget Expense 
Draft 4 Worksheet 12/20/21
</oddHeader>
    <oddFooter>&amp;C&amp;P</oddFooter>
  </headerFooter>
  <rowBreaks count="8" manualBreakCount="8">
    <brk id="53" max="255" man="1"/>
    <brk id="61" max="255" man="1"/>
    <brk id="84" max="255" man="1"/>
    <brk id="123" max="255" man="1"/>
    <brk id="146" max="255" man="1"/>
    <brk id="181" max="255" man="1"/>
    <brk id="198" max="255" man="1"/>
    <brk id="22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3"/>
  <sheetViews>
    <sheetView tabSelected="1" view="pageBreakPreview" zoomScaleSheetLayoutView="100" workbookViewId="0" topLeftCell="A1">
      <pane xSplit="2" ySplit="2" topLeftCell="F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72" sqref="B72"/>
    </sheetView>
  </sheetViews>
  <sheetFormatPr defaultColWidth="8.8515625" defaultRowHeight="12.75"/>
  <cols>
    <col min="1" max="1" width="15.00390625" style="34" customWidth="1"/>
    <col min="2" max="2" width="41.00390625" style="34" customWidth="1"/>
    <col min="3" max="3" width="13.57421875" style="44" customWidth="1"/>
    <col min="4" max="4" width="13.57421875" style="43" customWidth="1"/>
    <col min="5" max="5" width="13.57421875" style="44" customWidth="1"/>
    <col min="6" max="6" width="17.00390625" style="46" customWidth="1"/>
    <col min="7" max="7" width="6.57421875" style="34" customWidth="1"/>
    <col min="8" max="8" width="23.7109375" style="34" bestFit="1" customWidth="1"/>
    <col min="9" max="9" width="13.00390625" style="34" bestFit="1" customWidth="1"/>
    <col min="10" max="10" width="27.57421875" style="34" customWidth="1"/>
    <col min="11" max="11" width="22.8515625" style="34" customWidth="1"/>
    <col min="12" max="12" width="27.28125" style="34" customWidth="1"/>
    <col min="13" max="13" width="22.57421875" style="34" customWidth="1"/>
    <col min="14" max="14" width="15.8515625" style="34" customWidth="1"/>
    <col min="15" max="15" width="3.00390625" style="34" customWidth="1"/>
    <col min="16" max="16" width="8.8515625" style="34" customWidth="1"/>
    <col min="17" max="17" width="12.8515625" style="34" bestFit="1" customWidth="1"/>
    <col min="18" max="16384" width="8.8515625" style="34" customWidth="1"/>
  </cols>
  <sheetData>
    <row r="1" spans="1:14" s="16" customFormat="1" ht="30" customHeight="1" thickBot="1">
      <c r="A1" s="14" t="s">
        <v>539</v>
      </c>
      <c r="B1" s="14" t="s">
        <v>21</v>
      </c>
      <c r="C1" s="45" t="s">
        <v>51</v>
      </c>
      <c r="D1" s="45" t="s">
        <v>58</v>
      </c>
      <c r="E1" s="45" t="s">
        <v>35</v>
      </c>
      <c r="F1" s="45" t="s">
        <v>55</v>
      </c>
      <c r="H1" s="2"/>
      <c r="I1" s="2"/>
      <c r="J1" s="2"/>
      <c r="K1" s="2"/>
      <c r="L1" s="2"/>
      <c r="M1" s="2"/>
      <c r="N1" s="2"/>
    </row>
    <row r="2" spans="1:15" s="8" customFormat="1" ht="13.5" customHeight="1" thickBot="1">
      <c r="A2" s="10"/>
      <c r="B2" s="10" t="s">
        <v>30</v>
      </c>
      <c r="C2" s="46"/>
      <c r="D2" s="46"/>
      <c r="E2" s="46"/>
      <c r="F2" s="46"/>
      <c r="G2" s="2"/>
      <c r="H2" s="171" t="s">
        <v>613</v>
      </c>
      <c r="I2" s="172"/>
      <c r="J2" s="172"/>
      <c r="K2" s="172"/>
      <c r="L2" s="172"/>
      <c r="M2" s="172"/>
      <c r="N2" s="173"/>
      <c r="O2" s="2"/>
    </row>
    <row r="3" spans="1:15" s="8" customFormat="1" ht="16.5" customHeight="1">
      <c r="A3" s="10" t="s">
        <v>540</v>
      </c>
      <c r="B3" s="10" t="s">
        <v>541</v>
      </c>
      <c r="C3" s="48">
        <v>1897405</v>
      </c>
      <c r="D3" s="46">
        <v>1893855.19</v>
      </c>
      <c r="E3" s="48">
        <v>1984039</v>
      </c>
      <c r="F3" s="48">
        <f>'FY23 Expense'!F221-SUM('FY23 Revenue'!F4:F47)</f>
        <v>1802708.523</v>
      </c>
      <c r="G3" s="2"/>
      <c r="H3" s="88"/>
      <c r="I3" s="2"/>
      <c r="J3" s="2"/>
      <c r="K3" s="2"/>
      <c r="L3" s="2"/>
      <c r="M3" s="2"/>
      <c r="N3" s="119"/>
      <c r="O3" s="49"/>
    </row>
    <row r="4" spans="1:15" s="8" customFormat="1" ht="12.75">
      <c r="A4" s="10" t="s">
        <v>542</v>
      </c>
      <c r="B4" s="10" t="s">
        <v>553</v>
      </c>
      <c r="C4" s="46">
        <v>12000</v>
      </c>
      <c r="D4" s="46">
        <v>7575.41</v>
      </c>
      <c r="E4" s="46">
        <v>14000</v>
      </c>
      <c r="F4" s="46">
        <v>10000</v>
      </c>
      <c r="G4" s="2"/>
      <c r="H4" s="89"/>
      <c r="I4" s="50"/>
      <c r="J4" s="120" t="s">
        <v>615</v>
      </c>
      <c r="K4" s="121" t="s">
        <v>9</v>
      </c>
      <c r="L4" s="121" t="s">
        <v>52</v>
      </c>
      <c r="M4" s="50"/>
      <c r="N4" s="122"/>
      <c r="O4" s="2"/>
    </row>
    <row r="5" spans="1:15" s="8" customFormat="1" ht="12.75">
      <c r="A5" s="10" t="s">
        <v>543</v>
      </c>
      <c r="B5" s="10" t="s">
        <v>554</v>
      </c>
      <c r="C5" s="46">
        <v>9000</v>
      </c>
      <c r="D5" s="46">
        <v>12086.42</v>
      </c>
      <c r="E5" s="46">
        <v>7000</v>
      </c>
      <c r="F5" s="46">
        <v>7000</v>
      </c>
      <c r="G5" s="2"/>
      <c r="H5" s="123" t="s">
        <v>6</v>
      </c>
      <c r="I5" s="124"/>
      <c r="J5" s="50"/>
      <c r="K5" s="50"/>
      <c r="L5" s="50"/>
      <c r="M5" s="50"/>
      <c r="N5" s="122"/>
      <c r="O5" s="50"/>
    </row>
    <row r="6" spans="1:15" s="8" customFormat="1" ht="12.75">
      <c r="A6" s="10" t="s">
        <v>544</v>
      </c>
      <c r="B6" s="10" t="s">
        <v>555</v>
      </c>
      <c r="C6" s="46">
        <v>10000</v>
      </c>
      <c r="D6" s="46">
        <v>8369.93</v>
      </c>
      <c r="E6" s="46">
        <v>10000</v>
      </c>
      <c r="F6" s="46">
        <v>8000</v>
      </c>
      <c r="G6" s="2"/>
      <c r="H6" s="125" t="s">
        <v>37</v>
      </c>
      <c r="I6" s="126">
        <v>44351</v>
      </c>
      <c r="J6" s="52">
        <v>4779353</v>
      </c>
      <c r="K6" s="52">
        <v>3560348</v>
      </c>
      <c r="L6" s="127">
        <f>+K6/J6</f>
        <v>0.7449435101362046</v>
      </c>
      <c r="M6" s="50" t="s">
        <v>8</v>
      </c>
      <c r="N6" s="122"/>
      <c r="O6" s="50"/>
    </row>
    <row r="7" spans="1:15" s="8" customFormat="1" ht="13.5" thickBot="1">
      <c r="A7" s="10" t="s">
        <v>545</v>
      </c>
      <c r="B7" s="10" t="s">
        <v>556</v>
      </c>
      <c r="C7" s="46">
        <v>0</v>
      </c>
      <c r="D7" s="46">
        <v>15319.4</v>
      </c>
      <c r="E7" s="46">
        <v>15219.6</v>
      </c>
      <c r="F7" s="46">
        <v>16199.25</v>
      </c>
      <c r="G7" s="2"/>
      <c r="H7" s="89"/>
      <c r="I7" s="50"/>
      <c r="J7" s="128"/>
      <c r="K7" s="129"/>
      <c r="L7" s="130">
        <v>0.0037</v>
      </c>
      <c r="M7" s="131" t="s">
        <v>42</v>
      </c>
      <c r="N7" s="132"/>
      <c r="O7" s="50"/>
    </row>
    <row r="8" spans="1:15" s="8" customFormat="1" ht="12.75">
      <c r="A8" s="10" t="s">
        <v>546</v>
      </c>
      <c r="B8" s="10" t="s">
        <v>557</v>
      </c>
      <c r="C8" s="51">
        <v>4878.6</v>
      </c>
      <c r="D8" s="46">
        <v>4878.6</v>
      </c>
      <c r="E8" s="51">
        <v>4879</v>
      </c>
      <c r="F8" s="51">
        <v>4879</v>
      </c>
      <c r="G8" s="2"/>
      <c r="H8" s="88"/>
      <c r="I8" s="2"/>
      <c r="J8" s="2"/>
      <c r="K8" s="133"/>
      <c r="L8" s="127">
        <f>+L7+L6</f>
        <v>0.7486435101362047</v>
      </c>
      <c r="M8" s="50" t="s">
        <v>614</v>
      </c>
      <c r="N8" s="122"/>
      <c r="O8" s="50"/>
    </row>
    <row r="9" spans="1:17" s="8" customFormat="1" ht="12.75">
      <c r="A9" s="10" t="s">
        <v>547</v>
      </c>
      <c r="B9" s="10" t="s">
        <v>558</v>
      </c>
      <c r="C9" s="53">
        <v>14500</v>
      </c>
      <c r="D9" s="46">
        <v>14875</v>
      </c>
      <c r="E9" s="53">
        <v>14500</v>
      </c>
      <c r="F9" s="53">
        <v>15000</v>
      </c>
      <c r="G9" s="2"/>
      <c r="H9" s="88"/>
      <c r="I9" s="2"/>
      <c r="J9" s="6"/>
      <c r="K9" s="2"/>
      <c r="L9" s="3"/>
      <c r="M9" s="2"/>
      <c r="N9" s="119"/>
      <c r="O9" s="50"/>
      <c r="Q9" s="54"/>
    </row>
    <row r="10" spans="1:17" s="8" customFormat="1" ht="12.75">
      <c r="A10" s="10" t="s">
        <v>548</v>
      </c>
      <c r="B10" s="10" t="s">
        <v>559</v>
      </c>
      <c r="C10" s="53">
        <v>1700</v>
      </c>
      <c r="D10" s="46">
        <v>1750</v>
      </c>
      <c r="E10" s="53">
        <v>1700</v>
      </c>
      <c r="F10" s="53">
        <v>1750</v>
      </c>
      <c r="G10" s="2"/>
      <c r="H10" s="123" t="s">
        <v>7</v>
      </c>
      <c r="I10" s="2"/>
      <c r="J10" s="154" t="s">
        <v>624</v>
      </c>
      <c r="K10" s="52"/>
      <c r="L10" s="155"/>
      <c r="M10" s="50"/>
      <c r="N10" s="122"/>
      <c r="O10" s="50"/>
      <c r="Q10" s="54"/>
    </row>
    <row r="11" spans="1:15" s="8" customFormat="1" ht="12.75">
      <c r="A11" s="10" t="s">
        <v>549</v>
      </c>
      <c r="B11" s="10" t="s">
        <v>560</v>
      </c>
      <c r="C11" s="53">
        <v>3500</v>
      </c>
      <c r="D11" s="46">
        <v>3600.65</v>
      </c>
      <c r="E11" s="53">
        <v>3700</v>
      </c>
      <c r="F11" s="53">
        <v>3800</v>
      </c>
      <c r="G11" s="2"/>
      <c r="H11" s="125" t="s">
        <v>612</v>
      </c>
      <c r="I11" s="126"/>
      <c r="J11" s="52">
        <v>4812808</v>
      </c>
      <c r="K11" s="52">
        <f>+F3+F50</f>
        <v>3434234.774</v>
      </c>
      <c r="L11" s="127">
        <f>K11/J11</f>
        <v>0.713561557826533</v>
      </c>
      <c r="M11" s="50" t="s">
        <v>8</v>
      </c>
      <c r="N11" s="122"/>
      <c r="O11" s="2"/>
    </row>
    <row r="12" spans="1:15" s="8" customFormat="1" ht="13.5" thickBot="1">
      <c r="A12" s="10" t="s">
        <v>550</v>
      </c>
      <c r="B12" s="10" t="s">
        <v>561</v>
      </c>
      <c r="C12" s="46">
        <v>77715</v>
      </c>
      <c r="D12" s="46">
        <v>79470</v>
      </c>
      <c r="E12" s="46">
        <v>78841</v>
      </c>
      <c r="F12" s="46">
        <v>83686</v>
      </c>
      <c r="G12" s="2"/>
      <c r="H12" s="89"/>
      <c r="I12" s="50"/>
      <c r="J12" s="52"/>
      <c r="K12" s="129"/>
      <c r="L12" s="130">
        <f>L27</f>
        <v>0.003700275497144632</v>
      </c>
      <c r="M12" s="131" t="s">
        <v>42</v>
      </c>
      <c r="N12" s="132"/>
      <c r="O12" s="2"/>
    </row>
    <row r="13" spans="1:15" s="8" customFormat="1" ht="12.75">
      <c r="A13" s="10" t="s">
        <v>551</v>
      </c>
      <c r="B13" s="10" t="s">
        <v>562</v>
      </c>
      <c r="C13" s="46">
        <v>18000</v>
      </c>
      <c r="D13" s="46">
        <v>18717.47</v>
      </c>
      <c r="E13" s="46">
        <v>22000</v>
      </c>
      <c r="F13" s="46">
        <v>20000</v>
      </c>
      <c r="G13" s="2"/>
      <c r="H13" s="89"/>
      <c r="I13" s="50"/>
      <c r="J13" s="52"/>
      <c r="K13" s="156"/>
      <c r="L13" s="127">
        <f>+L12+L11</f>
        <v>0.7172618333236775</v>
      </c>
      <c r="M13" s="50" t="s">
        <v>48</v>
      </c>
      <c r="N13" s="157"/>
      <c r="O13" s="2"/>
    </row>
    <row r="14" spans="1:19" s="8" customFormat="1" ht="12.75">
      <c r="A14" s="10" t="s">
        <v>552</v>
      </c>
      <c r="B14" s="10" t="s">
        <v>563</v>
      </c>
      <c r="C14" s="55">
        <v>30000</v>
      </c>
      <c r="D14" s="55">
        <v>30000</v>
      </c>
      <c r="E14" s="55">
        <v>30000</v>
      </c>
      <c r="F14" s="55">
        <v>30000</v>
      </c>
      <c r="G14" s="2"/>
      <c r="H14" s="88"/>
      <c r="I14" s="2"/>
      <c r="J14" s="2"/>
      <c r="K14" s="2"/>
      <c r="L14" s="158">
        <f>L13-L8</f>
        <v>-0.031381676812527126</v>
      </c>
      <c r="M14" s="50" t="s">
        <v>49</v>
      </c>
      <c r="N14" s="119"/>
      <c r="O14" s="2"/>
      <c r="R14" s="56"/>
      <c r="S14" s="56"/>
    </row>
    <row r="15" spans="1:19" s="8" customFormat="1" ht="13.5" thickBot="1">
      <c r="A15" s="10" t="s">
        <v>504</v>
      </c>
      <c r="B15" s="10" t="s">
        <v>564</v>
      </c>
      <c r="C15" s="55">
        <v>9250</v>
      </c>
      <c r="D15" s="55">
        <v>8376.6</v>
      </c>
      <c r="E15" s="55">
        <v>12910</v>
      </c>
      <c r="F15" s="55">
        <v>13000</v>
      </c>
      <c r="G15" s="2"/>
      <c r="H15" s="159"/>
      <c r="I15" s="160"/>
      <c r="J15" s="161"/>
      <c r="K15" s="160"/>
      <c r="L15" s="162">
        <f>L14/L8</f>
        <v>-0.041918050965028326</v>
      </c>
      <c r="M15" s="163" t="s">
        <v>50</v>
      </c>
      <c r="N15" s="164"/>
      <c r="O15" s="50"/>
      <c r="P15" s="2"/>
      <c r="Q15" s="2"/>
      <c r="R15" s="56"/>
      <c r="S15" s="56"/>
    </row>
    <row r="16" spans="1:19" s="8" customFormat="1" ht="12.75">
      <c r="A16" s="10" t="s">
        <v>505</v>
      </c>
      <c r="B16" s="10" t="s">
        <v>565</v>
      </c>
      <c r="C16" s="46">
        <v>23000</v>
      </c>
      <c r="D16" s="46">
        <v>23000</v>
      </c>
      <c r="E16" s="46">
        <v>23000</v>
      </c>
      <c r="F16" s="46">
        <v>23000</v>
      </c>
      <c r="G16" s="2"/>
      <c r="H16" s="2"/>
      <c r="I16" s="2"/>
      <c r="J16" s="2"/>
      <c r="K16" s="2"/>
      <c r="L16" s="2"/>
      <c r="M16" s="2"/>
      <c r="N16" s="2"/>
      <c r="O16" s="50"/>
      <c r="P16" s="2"/>
      <c r="Q16" s="2"/>
      <c r="R16" s="56"/>
      <c r="S16" s="56"/>
    </row>
    <row r="17" spans="1:19" s="8" customFormat="1" ht="12.75">
      <c r="A17" s="10" t="s">
        <v>506</v>
      </c>
      <c r="B17" s="10" t="s">
        <v>566</v>
      </c>
      <c r="C17" s="55">
        <v>0</v>
      </c>
      <c r="D17" s="55">
        <v>0</v>
      </c>
      <c r="E17" s="46">
        <v>8875</v>
      </c>
      <c r="F17" s="46">
        <v>4863</v>
      </c>
      <c r="G17" s="2"/>
      <c r="H17" s="174"/>
      <c r="I17" s="174"/>
      <c r="J17" s="174"/>
      <c r="K17" s="174"/>
      <c r="L17" s="174"/>
      <c r="M17" s="174"/>
      <c r="N17" s="174"/>
      <c r="O17" s="58"/>
      <c r="P17" s="2"/>
      <c r="Q17" s="2"/>
      <c r="R17" s="56"/>
      <c r="S17" s="56"/>
    </row>
    <row r="18" spans="1:17" s="8" customFormat="1" ht="13.5" thickBot="1">
      <c r="A18" s="10" t="s">
        <v>507</v>
      </c>
      <c r="B18" s="10" t="s">
        <v>567</v>
      </c>
      <c r="C18" s="47">
        <v>23959</v>
      </c>
      <c r="D18" s="55">
        <v>0</v>
      </c>
      <c r="E18" s="47">
        <v>0</v>
      </c>
      <c r="F18" s="47">
        <v>0</v>
      </c>
      <c r="G18" s="2"/>
      <c r="M18" s="72"/>
      <c r="N18" s="72"/>
      <c r="O18" s="2"/>
      <c r="P18" s="2"/>
      <c r="Q18" s="2"/>
    </row>
    <row r="19" spans="1:17" s="8" customFormat="1" ht="15.75" thickBot="1">
      <c r="A19" s="10" t="s">
        <v>508</v>
      </c>
      <c r="B19" s="10" t="s">
        <v>568</v>
      </c>
      <c r="C19" s="57">
        <v>25000</v>
      </c>
      <c r="D19" s="46">
        <v>8411.66</v>
      </c>
      <c r="E19" s="57">
        <v>5000</v>
      </c>
      <c r="F19" s="57">
        <v>7000</v>
      </c>
      <c r="G19" s="2"/>
      <c r="H19" s="175" t="s">
        <v>620</v>
      </c>
      <c r="I19" s="176"/>
      <c r="J19" s="176"/>
      <c r="K19" s="176"/>
      <c r="L19" s="176"/>
      <c r="M19" s="176"/>
      <c r="N19" s="94"/>
      <c r="O19" s="2"/>
      <c r="P19" s="2"/>
      <c r="Q19" s="2"/>
    </row>
    <row r="20" spans="1:17" s="8" customFormat="1" ht="12.75">
      <c r="A20" s="10" t="s">
        <v>509</v>
      </c>
      <c r="B20" s="10" t="s">
        <v>346</v>
      </c>
      <c r="C20" s="55">
        <v>0</v>
      </c>
      <c r="D20" s="55">
        <v>347.17</v>
      </c>
      <c r="E20" s="55">
        <v>100</v>
      </c>
      <c r="F20" s="55">
        <v>500</v>
      </c>
      <c r="G20" s="2"/>
      <c r="H20" s="136" t="s">
        <v>47</v>
      </c>
      <c r="I20" s="137" t="s">
        <v>44</v>
      </c>
      <c r="J20" s="137" t="s">
        <v>45</v>
      </c>
      <c r="K20" s="137" t="s">
        <v>53</v>
      </c>
      <c r="L20" s="137" t="s">
        <v>54</v>
      </c>
      <c r="M20" s="137" t="s">
        <v>43</v>
      </c>
      <c r="N20" s="90"/>
      <c r="O20" s="2"/>
      <c r="P20" s="2"/>
      <c r="Q20" s="2"/>
    </row>
    <row r="21" spans="1:17" s="8" customFormat="1" ht="15" customHeight="1">
      <c r="A21" s="10" t="s">
        <v>510</v>
      </c>
      <c r="B21" s="10" t="s">
        <v>569</v>
      </c>
      <c r="C21" s="46">
        <v>1200</v>
      </c>
      <c r="D21" s="46">
        <v>1335</v>
      </c>
      <c r="E21" s="46">
        <v>1200</v>
      </c>
      <c r="F21" s="46">
        <v>1300</v>
      </c>
      <c r="G21" s="2"/>
      <c r="H21" s="88" t="s">
        <v>38</v>
      </c>
      <c r="I21" s="52">
        <v>240000</v>
      </c>
      <c r="J21" s="52"/>
      <c r="K21" s="2">
        <v>1.6435</v>
      </c>
      <c r="L21" s="2"/>
      <c r="M21" s="165">
        <f>(I21/100)*K21</f>
        <v>3944.4</v>
      </c>
      <c r="N21" s="91"/>
      <c r="O21" s="2"/>
      <c r="P21" s="2"/>
      <c r="Q21" s="2"/>
    </row>
    <row r="22" spans="1:16" s="8" customFormat="1" ht="15" customHeight="1">
      <c r="A22" s="10" t="s">
        <v>511</v>
      </c>
      <c r="B22" s="10" t="s">
        <v>570</v>
      </c>
      <c r="C22" s="46">
        <v>5100</v>
      </c>
      <c r="D22" s="46">
        <v>4560</v>
      </c>
      <c r="E22" s="46">
        <v>4000</v>
      </c>
      <c r="F22" s="46">
        <v>4500</v>
      </c>
      <c r="G22" s="2"/>
      <c r="H22" s="88" t="s">
        <v>39</v>
      </c>
      <c r="I22" s="52" t="s">
        <v>31</v>
      </c>
      <c r="J22" s="52">
        <v>120000</v>
      </c>
      <c r="K22" s="2"/>
      <c r="L22" s="2">
        <v>1.8184</v>
      </c>
      <c r="M22" s="95">
        <f>(J22/100)*L22</f>
        <v>2182.08</v>
      </c>
      <c r="N22" s="89"/>
      <c r="O22" s="2"/>
      <c r="P22" s="2"/>
    </row>
    <row r="23" spans="1:17" s="8" customFormat="1" ht="15" customHeight="1" thickBot="1">
      <c r="A23" s="10" t="s">
        <v>512</v>
      </c>
      <c r="B23" s="10" t="s">
        <v>571</v>
      </c>
      <c r="C23" s="46">
        <v>18000</v>
      </c>
      <c r="D23" s="46">
        <v>31960</v>
      </c>
      <c r="E23" s="46">
        <v>22000</v>
      </c>
      <c r="F23" s="46">
        <v>30000</v>
      </c>
      <c r="G23" s="2"/>
      <c r="H23" s="88" t="s">
        <v>40</v>
      </c>
      <c r="I23" s="52" t="s">
        <v>31</v>
      </c>
      <c r="J23" s="52">
        <v>635638</v>
      </c>
      <c r="K23" s="2"/>
      <c r="L23" s="2">
        <v>1.8184</v>
      </c>
      <c r="M23" s="95">
        <f>(J23/100)*L23</f>
        <v>11558.441392</v>
      </c>
      <c r="N23" s="92"/>
      <c r="O23" s="59"/>
      <c r="P23" s="2"/>
      <c r="Q23" s="60"/>
    </row>
    <row r="24" spans="1:16" s="8" customFormat="1" ht="15" customHeight="1">
      <c r="A24" s="10" t="s">
        <v>513</v>
      </c>
      <c r="B24" s="10" t="s">
        <v>572</v>
      </c>
      <c r="C24" s="46">
        <v>3000</v>
      </c>
      <c r="D24" s="46">
        <v>3168</v>
      </c>
      <c r="E24" s="46">
        <v>3000</v>
      </c>
      <c r="F24" s="46">
        <v>3000</v>
      </c>
      <c r="G24" s="2"/>
      <c r="H24" s="134" t="s">
        <v>46</v>
      </c>
      <c r="I24" s="52" t="s">
        <v>31</v>
      </c>
      <c r="J24" s="2"/>
      <c r="K24" s="2"/>
      <c r="L24" s="2"/>
      <c r="M24" s="135">
        <f>SUM(M21:M23)</f>
        <v>17684.921392</v>
      </c>
      <c r="N24" s="89"/>
      <c r="O24" s="2"/>
      <c r="P24" s="2"/>
    </row>
    <row r="25" spans="1:17" s="8" customFormat="1" ht="15" customHeight="1">
      <c r="A25" s="10" t="s">
        <v>514</v>
      </c>
      <c r="B25" s="10" t="s">
        <v>573</v>
      </c>
      <c r="C25" s="46">
        <v>1200</v>
      </c>
      <c r="D25" s="46">
        <v>2656</v>
      </c>
      <c r="E25" s="46">
        <v>1000</v>
      </c>
      <c r="F25" s="46">
        <v>2700</v>
      </c>
      <c r="G25" s="2"/>
      <c r="H25" s="134"/>
      <c r="I25" s="2"/>
      <c r="J25" s="2"/>
      <c r="K25" s="2"/>
      <c r="L25" s="2"/>
      <c r="M25" s="95"/>
      <c r="N25" s="89"/>
      <c r="O25" s="2"/>
      <c r="P25" s="2"/>
      <c r="Q25" s="54"/>
    </row>
    <row r="26" spans="1:16" s="8" customFormat="1" ht="15" customHeight="1">
      <c r="A26" s="10" t="s">
        <v>515</v>
      </c>
      <c r="B26" s="10" t="s">
        <v>574</v>
      </c>
      <c r="C26" s="46">
        <v>200</v>
      </c>
      <c r="D26" s="46">
        <v>180</v>
      </c>
      <c r="E26" s="46">
        <v>200</v>
      </c>
      <c r="F26" s="46">
        <v>200</v>
      </c>
      <c r="G26" s="2"/>
      <c r="H26" s="138" t="s">
        <v>41</v>
      </c>
      <c r="I26" s="166"/>
      <c r="J26" s="166" t="s">
        <v>622</v>
      </c>
      <c r="K26" s="167" t="s">
        <v>43</v>
      </c>
      <c r="L26" s="153" t="s">
        <v>5</v>
      </c>
      <c r="M26" s="50"/>
      <c r="N26" s="89"/>
      <c r="O26" s="50"/>
      <c r="P26" s="2"/>
    </row>
    <row r="27" spans="1:16" s="8" customFormat="1" ht="15" customHeight="1">
      <c r="A27" s="10" t="s">
        <v>516</v>
      </c>
      <c r="B27" s="10" t="s">
        <v>575</v>
      </c>
      <c r="C27" s="46">
        <v>200</v>
      </c>
      <c r="D27" s="46">
        <v>6</v>
      </c>
      <c r="E27" s="46">
        <v>100</v>
      </c>
      <c r="F27" s="46">
        <v>100</v>
      </c>
      <c r="G27" s="2"/>
      <c r="H27" s="125" t="s">
        <v>621</v>
      </c>
      <c r="I27" s="126"/>
      <c r="J27" s="52">
        <v>4779352.62</v>
      </c>
      <c r="K27" s="52">
        <f>M24</f>
        <v>17684.921392</v>
      </c>
      <c r="L27" s="168">
        <f>K27/J27</f>
        <v>0.003700275497144632</v>
      </c>
      <c r="M27" s="50" t="s">
        <v>42</v>
      </c>
      <c r="N27" s="89"/>
      <c r="O27" s="50"/>
      <c r="P27" s="2"/>
    </row>
    <row r="28" spans="1:16" s="8" customFormat="1" ht="15" customHeight="1" thickBot="1">
      <c r="A28" s="10" t="s">
        <v>517</v>
      </c>
      <c r="B28" s="10" t="s">
        <v>576</v>
      </c>
      <c r="C28" s="57">
        <v>11000</v>
      </c>
      <c r="D28" s="46">
        <v>11000</v>
      </c>
      <c r="E28" s="57">
        <v>15000</v>
      </c>
      <c r="F28" s="57">
        <v>15000</v>
      </c>
      <c r="G28" s="2"/>
      <c r="H28" s="139"/>
      <c r="I28" s="131"/>
      <c r="J28" s="129"/>
      <c r="K28" s="129"/>
      <c r="L28" s="140"/>
      <c r="M28" s="131"/>
      <c r="N28" s="88"/>
      <c r="O28" s="50"/>
      <c r="P28" s="2"/>
    </row>
    <row r="29" spans="1:16" s="8" customFormat="1" ht="15" customHeight="1">
      <c r="A29" s="10" t="s">
        <v>518</v>
      </c>
      <c r="B29" s="83" t="s">
        <v>623</v>
      </c>
      <c r="C29" s="46">
        <v>2000</v>
      </c>
      <c r="D29" s="46">
        <v>4420</v>
      </c>
      <c r="E29" s="46">
        <v>2000</v>
      </c>
      <c r="F29" s="46">
        <v>4500</v>
      </c>
      <c r="G29" s="2"/>
      <c r="H29" s="2"/>
      <c r="I29" s="2"/>
      <c r="J29" s="70"/>
      <c r="K29" s="2"/>
      <c r="L29" s="87"/>
      <c r="M29" s="71"/>
      <c r="N29" s="50"/>
      <c r="O29" s="50"/>
      <c r="P29" s="2"/>
    </row>
    <row r="30" spans="1:16" s="8" customFormat="1" ht="15" customHeight="1">
      <c r="A30" s="10" t="s">
        <v>519</v>
      </c>
      <c r="B30" s="10" t="s">
        <v>577</v>
      </c>
      <c r="C30" s="46">
        <v>1000</v>
      </c>
      <c r="D30" s="46">
        <v>285</v>
      </c>
      <c r="E30" s="46">
        <v>750</v>
      </c>
      <c r="F30" s="46">
        <v>750</v>
      </c>
      <c r="G30" s="2"/>
      <c r="H30" s="50"/>
      <c r="I30" s="50"/>
      <c r="J30" s="52"/>
      <c r="K30" s="52"/>
      <c r="L30" s="62"/>
      <c r="M30" s="50"/>
      <c r="N30" s="50"/>
      <c r="O30" s="50"/>
      <c r="P30" s="2"/>
    </row>
    <row r="31" spans="1:16" s="8" customFormat="1" ht="12.75">
      <c r="A31" s="10" t="s">
        <v>520</v>
      </c>
      <c r="B31" s="10" t="s">
        <v>578</v>
      </c>
      <c r="C31" s="46">
        <v>39800</v>
      </c>
      <c r="D31" s="46">
        <v>0</v>
      </c>
      <c r="E31" s="46">
        <v>0</v>
      </c>
      <c r="F31" s="46">
        <v>0</v>
      </c>
      <c r="G31" s="2"/>
      <c r="H31" s="1"/>
      <c r="M31" s="50"/>
      <c r="N31" s="68"/>
      <c r="O31" s="2"/>
      <c r="P31" s="2"/>
    </row>
    <row r="32" spans="1:16" s="8" customFormat="1" ht="12.75">
      <c r="A32" s="10" t="s">
        <v>521</v>
      </c>
      <c r="B32" s="10" t="s">
        <v>579</v>
      </c>
      <c r="C32" s="46">
        <v>1000</v>
      </c>
      <c r="D32" s="46">
        <v>0</v>
      </c>
      <c r="E32" s="46">
        <v>1000</v>
      </c>
      <c r="F32" s="46">
        <v>1000</v>
      </c>
      <c r="G32" s="2"/>
      <c r="H32" s="1"/>
      <c r="M32" s="50"/>
      <c r="N32" s="68"/>
      <c r="O32" s="2"/>
      <c r="P32" s="2"/>
    </row>
    <row r="33" spans="1:16" s="8" customFormat="1" ht="12.75">
      <c r="A33" s="10" t="s">
        <v>522</v>
      </c>
      <c r="B33" s="10" t="s">
        <v>580</v>
      </c>
      <c r="C33" s="46">
        <v>8000</v>
      </c>
      <c r="D33" s="46">
        <v>0</v>
      </c>
      <c r="E33" s="46">
        <v>0</v>
      </c>
      <c r="F33" s="46">
        <v>0</v>
      </c>
      <c r="G33" s="2"/>
      <c r="H33" s="1"/>
      <c r="M33" s="50"/>
      <c r="N33" s="2"/>
      <c r="O33" s="2"/>
      <c r="P33" s="2"/>
    </row>
    <row r="34" spans="1:16" s="8" customFormat="1" ht="12.75">
      <c r="A34" s="10" t="s">
        <v>523</v>
      </c>
      <c r="B34" s="10" t="s">
        <v>581</v>
      </c>
      <c r="C34" s="46">
        <v>15000</v>
      </c>
      <c r="D34" s="46">
        <v>4071</v>
      </c>
      <c r="E34" s="46">
        <v>15000</v>
      </c>
      <c r="F34" s="46">
        <v>10000</v>
      </c>
      <c r="G34" s="2"/>
      <c r="H34" s="1"/>
      <c r="M34" s="50"/>
      <c r="N34" s="58"/>
      <c r="O34" s="2"/>
      <c r="P34" s="2"/>
    </row>
    <row r="35" spans="1:16" s="8" customFormat="1" ht="12.75">
      <c r="A35" s="10" t="s">
        <v>524</v>
      </c>
      <c r="B35" s="10" t="s">
        <v>582</v>
      </c>
      <c r="C35" s="47">
        <v>2000</v>
      </c>
      <c r="D35" s="46">
        <v>5215</v>
      </c>
      <c r="E35" s="47">
        <v>3260</v>
      </c>
      <c r="F35" s="46">
        <v>5000</v>
      </c>
      <c r="G35" s="2"/>
      <c r="H35" s="1"/>
      <c r="M35" s="50"/>
      <c r="N35" s="67"/>
      <c r="O35" s="2"/>
      <c r="P35" s="2"/>
    </row>
    <row r="36" spans="1:16" s="8" customFormat="1" ht="12.75" customHeight="1">
      <c r="A36" s="10" t="s">
        <v>525</v>
      </c>
      <c r="B36" s="10" t="s">
        <v>583</v>
      </c>
      <c r="C36" s="57">
        <v>16000</v>
      </c>
      <c r="D36" s="46">
        <v>1000</v>
      </c>
      <c r="E36" s="57">
        <v>8000</v>
      </c>
      <c r="F36" s="47">
        <v>1000</v>
      </c>
      <c r="G36" s="6"/>
      <c r="H36" s="1"/>
      <c r="M36" s="67"/>
      <c r="O36" s="2"/>
      <c r="P36" s="2"/>
    </row>
    <row r="37" spans="1:16" s="8" customFormat="1" ht="14.25" customHeight="1">
      <c r="A37" s="10" t="s">
        <v>526</v>
      </c>
      <c r="B37" s="10" t="s">
        <v>584</v>
      </c>
      <c r="C37" s="46">
        <v>500</v>
      </c>
      <c r="D37" s="61">
        <v>715</v>
      </c>
      <c r="E37" s="46">
        <v>500</v>
      </c>
      <c r="F37" s="57">
        <v>500</v>
      </c>
      <c r="G37" s="2"/>
      <c r="H37" s="50"/>
      <c r="I37" s="50"/>
      <c r="J37" s="52"/>
      <c r="K37" s="52"/>
      <c r="L37" s="62"/>
      <c r="O37" s="2"/>
      <c r="P37" s="2"/>
    </row>
    <row r="38" spans="1:16" s="8" customFormat="1" ht="14.25" customHeight="1">
      <c r="A38" s="17"/>
      <c r="B38" s="17" t="s">
        <v>32</v>
      </c>
      <c r="C38" s="46"/>
      <c r="D38" s="61"/>
      <c r="E38" s="46"/>
      <c r="F38" s="46"/>
      <c r="G38" s="2"/>
      <c r="H38" s="104"/>
      <c r="I38" s="10"/>
      <c r="J38" s="10"/>
      <c r="K38" s="149"/>
      <c r="O38" s="2"/>
      <c r="P38" s="2"/>
    </row>
    <row r="39" spans="1:16" s="8" customFormat="1" ht="14.25" customHeight="1">
      <c r="A39" s="63" t="s">
        <v>527</v>
      </c>
      <c r="B39" s="63" t="s">
        <v>585</v>
      </c>
      <c r="C39" s="57">
        <v>10000</v>
      </c>
      <c r="D39" s="46">
        <v>10000</v>
      </c>
      <c r="E39" s="57">
        <v>0</v>
      </c>
      <c r="F39" s="57">
        <v>0</v>
      </c>
      <c r="G39" s="2"/>
      <c r="H39" s="144"/>
      <c r="I39" s="52"/>
      <c r="J39" s="144"/>
      <c r="K39" s="52"/>
      <c r="L39" s="62"/>
      <c r="O39" s="2"/>
      <c r="P39" s="2"/>
    </row>
    <row r="40" spans="1:16" s="8" customFormat="1" ht="14.25" customHeight="1">
      <c r="A40" s="63" t="s">
        <v>528</v>
      </c>
      <c r="B40" s="63" t="s">
        <v>586</v>
      </c>
      <c r="C40" s="57">
        <v>15000</v>
      </c>
      <c r="D40" s="73">
        <v>15000</v>
      </c>
      <c r="E40" s="57">
        <v>0</v>
      </c>
      <c r="F40" s="57"/>
      <c r="G40" s="2"/>
      <c r="H40" s="141"/>
      <c r="I40" s="52"/>
      <c r="J40" s="141"/>
      <c r="K40" s="52"/>
      <c r="L40" s="118"/>
      <c r="O40" s="2"/>
      <c r="P40" s="2"/>
    </row>
    <row r="41" spans="1:16" s="8" customFormat="1" ht="14.25" customHeight="1">
      <c r="A41" s="63" t="s">
        <v>661</v>
      </c>
      <c r="B41" s="63" t="s">
        <v>625</v>
      </c>
      <c r="C41" s="57">
        <v>0</v>
      </c>
      <c r="D41" s="73">
        <v>0</v>
      </c>
      <c r="E41" s="57">
        <v>0</v>
      </c>
      <c r="F41" s="57">
        <v>200000</v>
      </c>
      <c r="G41" s="2"/>
      <c r="H41" s="142"/>
      <c r="J41" s="142"/>
      <c r="O41" s="2"/>
      <c r="P41" s="2"/>
    </row>
    <row r="42" spans="1:16" s="8" customFormat="1" ht="14.25" customHeight="1">
      <c r="A42" s="63" t="s">
        <v>662</v>
      </c>
      <c r="B42" s="63" t="s">
        <v>626</v>
      </c>
      <c r="C42" s="57">
        <v>0</v>
      </c>
      <c r="D42" s="73">
        <v>0</v>
      </c>
      <c r="E42" s="57">
        <v>0</v>
      </c>
      <c r="F42" s="57">
        <v>24750</v>
      </c>
      <c r="G42" s="2"/>
      <c r="H42" s="143"/>
      <c r="I42" s="52"/>
      <c r="J42" s="143"/>
      <c r="K42" s="52"/>
      <c r="O42" s="2"/>
      <c r="P42" s="2"/>
    </row>
    <row r="43" spans="1:16" s="8" customFormat="1" ht="15">
      <c r="A43" s="63" t="s">
        <v>529</v>
      </c>
      <c r="B43" s="63" t="s">
        <v>627</v>
      </c>
      <c r="C43" s="57">
        <v>0</v>
      </c>
      <c r="D43" s="73">
        <v>0</v>
      </c>
      <c r="E43" s="57">
        <v>87480</v>
      </c>
      <c r="F43" s="57">
        <v>64500</v>
      </c>
      <c r="G43" s="2"/>
      <c r="H43" s="145"/>
      <c r="I43" s="148"/>
      <c r="J43" s="143"/>
      <c r="K43" s="52"/>
      <c r="N43" s="50"/>
      <c r="O43" s="2"/>
      <c r="P43" s="2"/>
    </row>
    <row r="44" spans="1:16" s="8" customFormat="1" ht="15">
      <c r="A44" s="63" t="s">
        <v>527</v>
      </c>
      <c r="B44" s="63" t="s">
        <v>635</v>
      </c>
      <c r="C44" s="57"/>
      <c r="D44" s="73"/>
      <c r="E44" s="57"/>
      <c r="F44" s="57">
        <v>50000</v>
      </c>
      <c r="G44" s="2"/>
      <c r="H44" s="145"/>
      <c r="I44" s="148"/>
      <c r="J44" s="143"/>
      <c r="K44" s="52"/>
      <c r="N44" s="50"/>
      <c r="O44" s="2"/>
      <c r="P44" s="2"/>
    </row>
    <row r="45" spans="1:16" s="8" customFormat="1" ht="15">
      <c r="A45" s="63" t="s">
        <v>659</v>
      </c>
      <c r="B45" s="63" t="s">
        <v>656</v>
      </c>
      <c r="C45" s="57"/>
      <c r="D45" s="73"/>
      <c r="E45" s="57"/>
      <c r="F45" s="57">
        <v>50180</v>
      </c>
      <c r="G45" s="2"/>
      <c r="H45" s="145"/>
      <c r="I45" s="148"/>
      <c r="J45" s="142"/>
      <c r="K45" s="52"/>
      <c r="N45" s="50"/>
      <c r="O45" s="2"/>
      <c r="P45" s="2"/>
    </row>
    <row r="46" spans="1:16" s="8" customFormat="1" ht="15.75">
      <c r="A46" s="63" t="s">
        <v>659</v>
      </c>
      <c r="B46" s="63" t="s">
        <v>658</v>
      </c>
      <c r="C46" s="57">
        <v>0</v>
      </c>
      <c r="D46" s="73">
        <v>0</v>
      </c>
      <c r="E46" s="57">
        <v>91000</v>
      </c>
      <c r="F46" s="57">
        <v>24000</v>
      </c>
      <c r="G46" s="2"/>
      <c r="H46" s="146"/>
      <c r="I46" s="147"/>
      <c r="J46" s="143"/>
      <c r="K46" s="60"/>
      <c r="M46" s="50"/>
      <c r="N46" s="50"/>
      <c r="O46" s="2"/>
      <c r="P46" s="2"/>
    </row>
    <row r="47" spans="1:15" s="8" customFormat="1" ht="15">
      <c r="A47" s="63" t="s">
        <v>659</v>
      </c>
      <c r="B47" s="10" t="s">
        <v>657</v>
      </c>
      <c r="C47" s="57"/>
      <c r="D47" s="46"/>
      <c r="E47" s="57"/>
      <c r="F47" s="64">
        <v>260000</v>
      </c>
      <c r="G47" s="6"/>
      <c r="H47" s="145"/>
      <c r="I47" s="147"/>
      <c r="O47" s="2"/>
    </row>
    <row r="48" spans="1:16" s="8" customFormat="1" ht="15">
      <c r="A48" s="17"/>
      <c r="B48" s="17" t="s">
        <v>24</v>
      </c>
      <c r="C48" s="81">
        <f>SUM(C3:C46)</f>
        <v>2310107.6</v>
      </c>
      <c r="D48" s="81">
        <f>SUM(D3:D46)</f>
        <v>2226204.4999999995</v>
      </c>
      <c r="E48" s="81">
        <f>SUM(E3:E46)</f>
        <v>2491253.6</v>
      </c>
      <c r="F48" s="81">
        <f>SUM(F3:F47)</f>
        <v>2804365.773</v>
      </c>
      <c r="G48" s="2"/>
      <c r="H48" s="104"/>
      <c r="I48" s="95"/>
      <c r="J48" s="54"/>
      <c r="M48" s="50"/>
      <c r="N48" s="50"/>
      <c r="O48" s="2"/>
      <c r="P48" s="2"/>
    </row>
    <row r="49" spans="3:16" s="8" customFormat="1" ht="12.75">
      <c r="C49" s="46"/>
      <c r="D49" s="46"/>
      <c r="E49" s="46"/>
      <c r="F49" s="46"/>
      <c r="G49" s="2"/>
      <c r="H49" s="103"/>
      <c r="I49" s="95"/>
      <c r="M49" s="50"/>
      <c r="O49" s="2"/>
      <c r="P49" s="2"/>
    </row>
    <row r="50" spans="1:16" s="8" customFormat="1" ht="12.75">
      <c r="A50" s="10" t="s">
        <v>530</v>
      </c>
      <c r="B50" s="10" t="s">
        <v>587</v>
      </c>
      <c r="C50" s="48">
        <v>1557818</v>
      </c>
      <c r="D50" s="46">
        <v>1557818.45</v>
      </c>
      <c r="E50" s="48">
        <v>1576309</v>
      </c>
      <c r="F50" s="114">
        <f>'FY23 Expense'!F304-SUM('FY23 Revenue'!F51:F62)</f>
        <v>1631526.2510000002</v>
      </c>
      <c r="G50" s="2"/>
      <c r="H50" s="103"/>
      <c r="I50" s="10"/>
      <c r="J50" s="10"/>
      <c r="K50" s="149"/>
      <c r="O50" s="2"/>
      <c r="P50" s="2"/>
    </row>
    <row r="51" spans="1:16" s="8" customFormat="1" ht="15">
      <c r="A51" s="10" t="s">
        <v>531</v>
      </c>
      <c r="B51" s="10" t="s">
        <v>588</v>
      </c>
      <c r="C51" s="66">
        <v>113500</v>
      </c>
      <c r="D51" s="46">
        <v>168458.43</v>
      </c>
      <c r="E51" s="66">
        <v>113500</v>
      </c>
      <c r="F51" s="66">
        <v>113500</v>
      </c>
      <c r="G51" s="2"/>
      <c r="H51" s="104"/>
      <c r="I51" s="10"/>
      <c r="J51" s="10"/>
      <c r="K51" s="149"/>
      <c r="O51" s="2"/>
      <c r="P51" s="2"/>
    </row>
    <row r="52" spans="1:16" s="8" customFormat="1" ht="15">
      <c r="A52" s="10" t="s">
        <v>532</v>
      </c>
      <c r="B52" s="10" t="s">
        <v>589</v>
      </c>
      <c r="C52" s="66">
        <v>1200</v>
      </c>
      <c r="D52" s="46">
        <v>1425</v>
      </c>
      <c r="E52" s="66">
        <v>1400</v>
      </c>
      <c r="F52" s="66">
        <v>1500</v>
      </c>
      <c r="G52" s="2"/>
      <c r="H52" s="104"/>
      <c r="I52" s="10"/>
      <c r="J52" s="10"/>
      <c r="K52" s="149"/>
      <c r="O52" s="2"/>
      <c r="P52" s="2"/>
    </row>
    <row r="53" spans="1:16" s="8" customFormat="1" ht="15">
      <c r="A53" s="10" t="s">
        <v>533</v>
      </c>
      <c r="B53" s="10" t="s">
        <v>590</v>
      </c>
      <c r="C53" s="66">
        <v>800</v>
      </c>
      <c r="D53" s="46">
        <v>1330</v>
      </c>
      <c r="E53" s="66">
        <v>1000</v>
      </c>
      <c r="F53" s="66">
        <v>1400</v>
      </c>
      <c r="G53" s="2"/>
      <c r="H53" s="104"/>
      <c r="I53" s="10"/>
      <c r="J53" s="10"/>
      <c r="K53" s="149"/>
      <c r="O53" s="2"/>
      <c r="P53" s="2"/>
    </row>
    <row r="54" spans="1:16" s="8" customFormat="1" ht="12.75">
      <c r="A54" s="10" t="s">
        <v>534</v>
      </c>
      <c r="B54" s="10" t="s">
        <v>591</v>
      </c>
      <c r="C54" s="66">
        <v>300</v>
      </c>
      <c r="D54" s="46">
        <v>615</v>
      </c>
      <c r="E54" s="66">
        <v>200</v>
      </c>
      <c r="F54" s="64">
        <v>500</v>
      </c>
      <c r="G54" s="6"/>
      <c r="H54" s="103"/>
      <c r="I54" s="10"/>
      <c r="J54" s="10"/>
      <c r="K54" s="149"/>
      <c r="O54" s="58"/>
      <c r="P54" s="2"/>
    </row>
    <row r="55" spans="1:15" s="8" customFormat="1" ht="15">
      <c r="A55" s="10" t="s">
        <v>535</v>
      </c>
      <c r="B55" s="10" t="s">
        <v>592</v>
      </c>
      <c r="C55" s="57">
        <v>15000</v>
      </c>
      <c r="D55" s="46">
        <v>15000</v>
      </c>
      <c r="E55" s="57">
        <v>0</v>
      </c>
      <c r="F55" s="64">
        <v>0</v>
      </c>
      <c r="G55" s="6"/>
      <c r="H55" s="105"/>
      <c r="I55" s="10"/>
      <c r="J55" s="10"/>
      <c r="K55" s="149"/>
      <c r="O55" s="2"/>
    </row>
    <row r="56" spans="1:7" s="8" customFormat="1" ht="12.75">
      <c r="A56" s="17"/>
      <c r="B56" s="17" t="s">
        <v>33</v>
      </c>
      <c r="C56" s="64"/>
      <c r="D56" s="61"/>
      <c r="E56" s="64"/>
      <c r="F56" s="57"/>
      <c r="G56" s="10"/>
    </row>
    <row r="57" spans="1:11" s="8" customFormat="1" ht="15">
      <c r="A57" s="10" t="s">
        <v>536</v>
      </c>
      <c r="B57" s="10" t="s">
        <v>593</v>
      </c>
      <c r="C57" s="57">
        <v>2723</v>
      </c>
      <c r="D57" s="46">
        <v>2723.43</v>
      </c>
      <c r="E57" s="57">
        <v>0</v>
      </c>
      <c r="F57" s="85">
        <v>0</v>
      </c>
      <c r="G57" s="10"/>
      <c r="H57" s="105"/>
      <c r="I57" s="150"/>
      <c r="K57" s="149"/>
    </row>
    <row r="58" spans="1:11" s="8" customFormat="1" ht="12.75">
      <c r="A58" s="10" t="s">
        <v>537</v>
      </c>
      <c r="B58" s="10" t="s">
        <v>594</v>
      </c>
      <c r="C58" s="85">
        <v>25000</v>
      </c>
      <c r="D58" s="61">
        <v>25000</v>
      </c>
      <c r="E58" s="85">
        <v>0</v>
      </c>
      <c r="F58" s="84">
        <v>0</v>
      </c>
      <c r="H58" s="103"/>
      <c r="I58" s="151"/>
      <c r="K58" s="149"/>
    </row>
    <row r="59" spans="1:11" s="8" customFormat="1" ht="12.75">
      <c r="A59" s="10" t="s">
        <v>538</v>
      </c>
      <c r="B59" s="10" t="s">
        <v>595</v>
      </c>
      <c r="C59" s="74">
        <v>0</v>
      </c>
      <c r="D59" s="61">
        <v>0</v>
      </c>
      <c r="E59" s="84">
        <v>55000</v>
      </c>
      <c r="F59" s="84">
        <v>0</v>
      </c>
      <c r="I59" s="151"/>
      <c r="K59" s="149"/>
    </row>
    <row r="60" spans="1:15" s="8" customFormat="1" ht="12.75">
      <c r="A60" s="10" t="s">
        <v>660</v>
      </c>
      <c r="B60" s="10" t="s">
        <v>636</v>
      </c>
      <c r="C60" s="57"/>
      <c r="D60" s="46"/>
      <c r="E60" s="57"/>
      <c r="F60" s="64">
        <v>30000</v>
      </c>
      <c r="G60" s="6"/>
      <c r="I60" s="151"/>
      <c r="K60" s="149"/>
      <c r="O60" s="2"/>
    </row>
    <row r="61" spans="1:15" s="8" customFormat="1" ht="12.75">
      <c r="A61" s="10" t="s">
        <v>660</v>
      </c>
      <c r="B61" s="10" t="s">
        <v>631</v>
      </c>
      <c r="C61" s="57"/>
      <c r="D61" s="46"/>
      <c r="E61" s="57"/>
      <c r="F61" s="64">
        <v>415000</v>
      </c>
      <c r="G61" s="6"/>
      <c r="O61" s="2"/>
    </row>
    <row r="62" spans="1:15" s="8" customFormat="1" ht="12.75">
      <c r="A62" s="10" t="s">
        <v>659</v>
      </c>
      <c r="B62" s="10" t="s">
        <v>632</v>
      </c>
      <c r="C62" s="57"/>
      <c r="D62" s="46"/>
      <c r="E62" s="57"/>
      <c r="F62" s="64">
        <v>50750</v>
      </c>
      <c r="G62" s="6"/>
      <c r="O62" s="2"/>
    </row>
    <row r="63" spans="1:16" s="8" customFormat="1" ht="12.75">
      <c r="A63" s="17"/>
      <c r="B63" s="17" t="s">
        <v>22</v>
      </c>
      <c r="C63" s="81">
        <f>SUM(C50:C59)</f>
        <v>1716341</v>
      </c>
      <c r="D63" s="81">
        <f>SUM(D50:D59)</f>
        <v>1772370.3099999998</v>
      </c>
      <c r="E63" s="81">
        <f>SUM(E50:E59)</f>
        <v>1747409</v>
      </c>
      <c r="F63" s="81">
        <f>SUM(F50:F62)</f>
        <v>2244176.251</v>
      </c>
      <c r="G63" s="2"/>
      <c r="O63" s="2"/>
      <c r="P63" s="2"/>
    </row>
    <row r="64" spans="1:6" s="8" customFormat="1" ht="12.75">
      <c r="A64" s="17"/>
      <c r="B64" s="17"/>
      <c r="C64" s="46"/>
      <c r="D64" s="46"/>
      <c r="E64" s="46"/>
      <c r="F64" s="46"/>
    </row>
    <row r="65" spans="1:6" s="8" customFormat="1" ht="12.75">
      <c r="A65" s="17"/>
      <c r="B65" s="17" t="s">
        <v>23</v>
      </c>
      <c r="C65" s="82">
        <f>C48+C63</f>
        <v>4026448.6</v>
      </c>
      <c r="D65" s="82">
        <f>D48+D63</f>
        <v>3998574.8099999996</v>
      </c>
      <c r="E65" s="82">
        <f>E48+E63</f>
        <v>4238662.6</v>
      </c>
      <c r="F65" s="82">
        <f>F48+F63</f>
        <v>5048542.024</v>
      </c>
    </row>
    <row r="66" spans="1:6" s="8" customFormat="1" ht="12.75">
      <c r="A66" s="69"/>
      <c r="B66" s="69" t="s">
        <v>25</v>
      </c>
      <c r="C66" s="82">
        <f>SUM(C4:C46)+SUM(C51:C59)</f>
        <v>571225.6</v>
      </c>
      <c r="D66" s="82">
        <f>SUM(D4:D46)+SUM(D51:D59)</f>
        <v>546901.17</v>
      </c>
      <c r="E66" s="82">
        <f>SUM(E4:E46)+SUM(E51:E59)</f>
        <v>678314.6</v>
      </c>
      <c r="F66" s="82">
        <f>SUM(F4:F46)+SUM(F51:F61)</f>
        <v>1303557.25</v>
      </c>
    </row>
    <row r="67" spans="3:6" s="8" customFormat="1" ht="12.75">
      <c r="C67" s="46"/>
      <c r="D67" s="46"/>
      <c r="E67" s="46"/>
      <c r="F67" s="46"/>
    </row>
    <row r="68" spans="3:6" s="8" customFormat="1" ht="12.75">
      <c r="C68" s="46"/>
      <c r="D68" s="46"/>
      <c r="E68" s="46"/>
      <c r="F68" s="46"/>
    </row>
    <row r="69" spans="3:6" s="8" customFormat="1" ht="12.75">
      <c r="C69" s="46"/>
      <c r="D69" s="46"/>
      <c r="E69" s="46"/>
      <c r="F69" s="46"/>
    </row>
    <row r="70" spans="3:6" s="8" customFormat="1" ht="12.75">
      <c r="C70" s="46"/>
      <c r="D70" s="46"/>
      <c r="E70" s="46"/>
      <c r="F70" s="46"/>
    </row>
    <row r="71" spans="3:6" s="8" customFormat="1" ht="12.75">
      <c r="C71" s="46"/>
      <c r="D71" s="46"/>
      <c r="E71" s="46"/>
      <c r="F71" s="46"/>
    </row>
    <row r="72" spans="3:6" s="8" customFormat="1" ht="12.75">
      <c r="C72" s="46"/>
      <c r="D72" s="46"/>
      <c r="E72" s="46"/>
      <c r="F72" s="46"/>
    </row>
    <row r="73" spans="3:6" s="8" customFormat="1" ht="12.75">
      <c r="C73" s="46"/>
      <c r="D73" s="46"/>
      <c r="E73" s="46"/>
      <c r="F73" s="46"/>
    </row>
    <row r="74" spans="3:6" s="8" customFormat="1" ht="12.75">
      <c r="C74" s="46"/>
      <c r="D74" s="46"/>
      <c r="E74" s="46"/>
      <c r="F74" s="46"/>
    </row>
    <row r="75" spans="3:6" s="8" customFormat="1" ht="12.75">
      <c r="C75" s="46"/>
      <c r="D75" s="46"/>
      <c r="E75" s="46"/>
      <c r="F75" s="46"/>
    </row>
    <row r="76" spans="3:6" s="8" customFormat="1" ht="12.75">
      <c r="C76" s="46"/>
      <c r="D76" s="46"/>
      <c r="E76" s="46"/>
      <c r="F76" s="46"/>
    </row>
    <row r="77" spans="3:6" s="8" customFormat="1" ht="12.75">
      <c r="C77" s="46"/>
      <c r="D77" s="46"/>
      <c r="E77" s="46"/>
      <c r="F77" s="46"/>
    </row>
    <row r="78" spans="3:6" s="8" customFormat="1" ht="12.75">
      <c r="C78" s="46"/>
      <c r="D78" s="46"/>
      <c r="E78" s="46"/>
      <c r="F78" s="46"/>
    </row>
    <row r="79" spans="3:6" s="8" customFormat="1" ht="12.75">
      <c r="C79" s="46"/>
      <c r="D79" s="46"/>
      <c r="E79" s="46"/>
      <c r="F79" s="46"/>
    </row>
    <row r="80" spans="3:6" s="8" customFormat="1" ht="12.75">
      <c r="C80" s="46"/>
      <c r="D80" s="46"/>
      <c r="E80" s="46"/>
      <c r="F80" s="46"/>
    </row>
    <row r="81" spans="3:6" s="8" customFormat="1" ht="12.75">
      <c r="C81" s="46"/>
      <c r="D81" s="46"/>
      <c r="E81" s="46"/>
      <c r="F81" s="46"/>
    </row>
    <row r="82" spans="3:6" s="8" customFormat="1" ht="12.75">
      <c r="C82" s="46"/>
      <c r="D82" s="46"/>
      <c r="E82" s="46"/>
      <c r="F82" s="46"/>
    </row>
    <row r="83" spans="3:6" s="8" customFormat="1" ht="12.75">
      <c r="C83" s="46"/>
      <c r="D83" s="46"/>
      <c r="E83" s="46"/>
      <c r="F83" s="46"/>
    </row>
    <row r="84" spans="3:6" s="8" customFormat="1" ht="12.75">
      <c r="C84" s="46"/>
      <c r="D84" s="46"/>
      <c r="E84" s="46"/>
      <c r="F84" s="46"/>
    </row>
    <row r="85" spans="3:6" s="8" customFormat="1" ht="12.75">
      <c r="C85" s="46"/>
      <c r="D85" s="46"/>
      <c r="E85" s="46"/>
      <c r="F85" s="46"/>
    </row>
    <row r="86" spans="3:6" s="8" customFormat="1" ht="12.75">
      <c r="C86" s="46"/>
      <c r="D86" s="46"/>
      <c r="E86" s="46"/>
      <c r="F86" s="46"/>
    </row>
    <row r="87" spans="3:6" s="8" customFormat="1" ht="12.75">
      <c r="C87" s="46"/>
      <c r="D87" s="46"/>
      <c r="E87" s="46"/>
      <c r="F87" s="46"/>
    </row>
    <row r="88" spans="3:6" s="8" customFormat="1" ht="12.75">
      <c r="C88" s="46"/>
      <c r="D88" s="46"/>
      <c r="E88" s="46"/>
      <c r="F88" s="46"/>
    </row>
    <row r="89" spans="3:6" s="8" customFormat="1" ht="12.75">
      <c r="C89" s="46"/>
      <c r="D89" s="46"/>
      <c r="E89" s="46"/>
      <c r="F89" s="46"/>
    </row>
    <row r="90" spans="3:6" s="8" customFormat="1" ht="12.75">
      <c r="C90" s="46"/>
      <c r="D90" s="46"/>
      <c r="E90" s="46"/>
      <c r="F90" s="46"/>
    </row>
    <row r="91" spans="3:6" s="8" customFormat="1" ht="12.75">
      <c r="C91" s="46"/>
      <c r="D91" s="46"/>
      <c r="E91" s="46"/>
      <c r="F91" s="46"/>
    </row>
    <row r="92" spans="3:6" s="8" customFormat="1" ht="12.75">
      <c r="C92" s="46"/>
      <c r="D92" s="46"/>
      <c r="E92" s="46"/>
      <c r="F92" s="46"/>
    </row>
    <row r="93" spans="3:6" s="8" customFormat="1" ht="12.75">
      <c r="C93" s="46"/>
      <c r="D93" s="46"/>
      <c r="E93" s="46"/>
      <c r="F93" s="46"/>
    </row>
    <row r="94" spans="3:6" s="8" customFormat="1" ht="12.75">
      <c r="C94" s="46"/>
      <c r="D94" s="46"/>
      <c r="E94" s="46"/>
      <c r="F94" s="46"/>
    </row>
    <row r="95" spans="3:6" s="8" customFormat="1" ht="12.75">
      <c r="C95" s="46"/>
      <c r="D95" s="46"/>
      <c r="E95" s="46"/>
      <c r="F95" s="46"/>
    </row>
    <row r="96" spans="3:6" s="8" customFormat="1" ht="12.75">
      <c r="C96" s="46"/>
      <c r="D96" s="46"/>
      <c r="E96" s="46"/>
      <c r="F96" s="46"/>
    </row>
    <row r="97" spans="3:6" s="8" customFormat="1" ht="12.75">
      <c r="C97" s="46"/>
      <c r="D97" s="46"/>
      <c r="E97" s="46"/>
      <c r="F97" s="46"/>
    </row>
    <row r="98" spans="3:6" s="8" customFormat="1" ht="12.75">
      <c r="C98" s="46"/>
      <c r="D98" s="46"/>
      <c r="E98" s="46"/>
      <c r="F98" s="46"/>
    </row>
    <row r="99" spans="3:6" s="8" customFormat="1" ht="12.75">
      <c r="C99" s="46"/>
      <c r="D99" s="46"/>
      <c r="E99" s="46"/>
      <c r="F99" s="46"/>
    </row>
    <row r="100" spans="3:6" s="8" customFormat="1" ht="12.75">
      <c r="C100" s="46"/>
      <c r="D100" s="46"/>
      <c r="E100" s="46"/>
      <c r="F100" s="46"/>
    </row>
    <row r="101" spans="3:6" s="8" customFormat="1" ht="12.75">
      <c r="C101" s="46"/>
      <c r="D101" s="46"/>
      <c r="E101" s="46"/>
      <c r="F101" s="46"/>
    </row>
    <row r="102" spans="3:6" s="8" customFormat="1" ht="12.75">
      <c r="C102" s="46"/>
      <c r="D102" s="46"/>
      <c r="E102" s="46"/>
      <c r="F102" s="46"/>
    </row>
    <row r="103" spans="3:6" s="8" customFormat="1" ht="12.75">
      <c r="C103" s="46"/>
      <c r="D103" s="46"/>
      <c r="E103" s="46"/>
      <c r="F103" s="46"/>
    </row>
    <row r="104" spans="3:6" s="8" customFormat="1" ht="12.75">
      <c r="C104" s="46"/>
      <c r="D104" s="46"/>
      <c r="E104" s="46"/>
      <c r="F104" s="46"/>
    </row>
    <row r="105" spans="3:6" s="8" customFormat="1" ht="12.75">
      <c r="C105" s="46"/>
      <c r="D105" s="46"/>
      <c r="E105" s="46"/>
      <c r="F105" s="46"/>
    </row>
    <row r="106" spans="3:6" s="8" customFormat="1" ht="12.75">
      <c r="C106" s="46"/>
      <c r="D106" s="46"/>
      <c r="E106" s="46"/>
      <c r="F106" s="46"/>
    </row>
    <row r="107" spans="3:6" s="8" customFormat="1" ht="12.75">
      <c r="C107" s="46"/>
      <c r="D107" s="46"/>
      <c r="E107" s="46"/>
      <c r="F107" s="46"/>
    </row>
    <row r="108" spans="3:6" s="8" customFormat="1" ht="12.75">
      <c r="C108" s="46"/>
      <c r="D108" s="46"/>
      <c r="E108" s="46"/>
      <c r="F108" s="46"/>
    </row>
    <row r="109" spans="3:6" s="8" customFormat="1" ht="12.75">
      <c r="C109" s="46"/>
      <c r="D109" s="46"/>
      <c r="E109" s="46"/>
      <c r="F109" s="46"/>
    </row>
    <row r="110" spans="3:6" s="8" customFormat="1" ht="12.75">
      <c r="C110" s="46"/>
      <c r="D110" s="46"/>
      <c r="E110" s="46"/>
      <c r="F110" s="46"/>
    </row>
    <row r="111" spans="3:6" s="8" customFormat="1" ht="12.75">
      <c r="C111" s="46"/>
      <c r="D111" s="46"/>
      <c r="E111" s="46"/>
      <c r="F111" s="46"/>
    </row>
    <row r="112" spans="3:6" s="8" customFormat="1" ht="12.75">
      <c r="C112" s="46"/>
      <c r="D112" s="46"/>
      <c r="E112" s="46"/>
      <c r="F112" s="46"/>
    </row>
    <row r="113" spans="3:6" s="8" customFormat="1" ht="12.75">
      <c r="C113" s="46"/>
      <c r="D113" s="46"/>
      <c r="E113" s="46"/>
      <c r="F113" s="46"/>
    </row>
    <row r="114" spans="3:6" s="8" customFormat="1" ht="12.75">
      <c r="C114" s="46"/>
      <c r="D114" s="46"/>
      <c r="E114" s="46"/>
      <c r="F114" s="46"/>
    </row>
    <row r="115" spans="3:6" s="8" customFormat="1" ht="12.75">
      <c r="C115" s="46"/>
      <c r="D115" s="46"/>
      <c r="E115" s="46"/>
      <c r="F115" s="46"/>
    </row>
    <row r="116" spans="3:6" s="8" customFormat="1" ht="12.75">
      <c r="C116" s="46"/>
      <c r="D116" s="46"/>
      <c r="E116" s="46"/>
      <c r="F116" s="46"/>
    </row>
    <row r="117" spans="3:6" s="8" customFormat="1" ht="12.75">
      <c r="C117" s="46"/>
      <c r="D117" s="46"/>
      <c r="E117" s="46"/>
      <c r="F117" s="46"/>
    </row>
    <row r="118" spans="3:6" s="8" customFormat="1" ht="12.75">
      <c r="C118" s="46"/>
      <c r="D118" s="46"/>
      <c r="E118" s="46"/>
      <c r="F118" s="46"/>
    </row>
    <row r="119" spans="3:6" s="8" customFormat="1" ht="12.75">
      <c r="C119" s="46"/>
      <c r="D119" s="46"/>
      <c r="E119" s="46"/>
      <c r="F119" s="46"/>
    </row>
    <row r="120" spans="3:6" s="8" customFormat="1" ht="12.75">
      <c r="C120" s="46"/>
      <c r="D120" s="46"/>
      <c r="E120" s="46"/>
      <c r="F120" s="46"/>
    </row>
    <row r="121" spans="3:6" s="8" customFormat="1" ht="12.75">
      <c r="C121" s="46"/>
      <c r="D121" s="46"/>
      <c r="E121" s="46"/>
      <c r="F121" s="46"/>
    </row>
    <row r="122" spans="3:6" s="8" customFormat="1" ht="12.75">
      <c r="C122" s="46"/>
      <c r="D122" s="46"/>
      <c r="E122" s="46"/>
      <c r="F122" s="46"/>
    </row>
    <row r="123" spans="3:6" s="8" customFormat="1" ht="12.75">
      <c r="C123" s="46"/>
      <c r="D123" s="46"/>
      <c r="E123" s="46"/>
      <c r="F123" s="46"/>
    </row>
    <row r="124" spans="3:6" s="8" customFormat="1" ht="12.75">
      <c r="C124" s="46"/>
      <c r="D124" s="46"/>
      <c r="E124" s="46"/>
      <c r="F124" s="46"/>
    </row>
    <row r="125" spans="3:6" s="8" customFormat="1" ht="12.75">
      <c r="C125" s="46"/>
      <c r="D125" s="46"/>
      <c r="E125" s="46"/>
      <c r="F125" s="46"/>
    </row>
    <row r="126" spans="3:6" s="8" customFormat="1" ht="12.75">
      <c r="C126" s="46"/>
      <c r="D126" s="46"/>
      <c r="E126" s="46"/>
      <c r="F126" s="46"/>
    </row>
    <row r="127" spans="3:6" s="8" customFormat="1" ht="12.75">
      <c r="C127" s="46"/>
      <c r="D127" s="46"/>
      <c r="E127" s="46"/>
      <c r="F127" s="46"/>
    </row>
    <row r="128" spans="3:6" s="8" customFormat="1" ht="12.75">
      <c r="C128" s="46"/>
      <c r="D128" s="46"/>
      <c r="E128" s="46"/>
      <c r="F128" s="46"/>
    </row>
    <row r="129" spans="3:6" s="8" customFormat="1" ht="12.75">
      <c r="C129" s="46"/>
      <c r="D129" s="46"/>
      <c r="E129" s="46"/>
      <c r="F129" s="46"/>
    </row>
    <row r="130" spans="3:6" s="8" customFormat="1" ht="12.75">
      <c r="C130" s="46"/>
      <c r="D130" s="46"/>
      <c r="E130" s="46"/>
      <c r="F130" s="46"/>
    </row>
    <row r="131" spans="3:6" s="8" customFormat="1" ht="12.75">
      <c r="C131" s="46"/>
      <c r="D131" s="46"/>
      <c r="E131" s="46"/>
      <c r="F131" s="46"/>
    </row>
    <row r="132" spans="3:6" s="8" customFormat="1" ht="12.75">
      <c r="C132" s="46"/>
      <c r="D132" s="46"/>
      <c r="E132" s="46"/>
      <c r="F132" s="46"/>
    </row>
    <row r="133" spans="3:6" s="8" customFormat="1" ht="12.75">
      <c r="C133" s="46"/>
      <c r="D133" s="46"/>
      <c r="E133" s="46"/>
      <c r="F133" s="46"/>
    </row>
    <row r="134" spans="3:6" s="8" customFormat="1" ht="12.75">
      <c r="C134" s="46"/>
      <c r="D134" s="46"/>
      <c r="E134" s="46"/>
      <c r="F134" s="46"/>
    </row>
    <row r="135" spans="3:6" s="8" customFormat="1" ht="12.75">
      <c r="C135" s="46"/>
      <c r="D135" s="46"/>
      <c r="E135" s="46"/>
      <c r="F135" s="46"/>
    </row>
    <row r="136" spans="3:6" s="8" customFormat="1" ht="12.75">
      <c r="C136" s="46"/>
      <c r="D136" s="46"/>
      <c r="E136" s="46"/>
      <c r="F136" s="46"/>
    </row>
    <row r="137" spans="3:6" s="8" customFormat="1" ht="12.75">
      <c r="C137" s="46"/>
      <c r="D137" s="46"/>
      <c r="E137" s="46"/>
      <c r="F137" s="46"/>
    </row>
    <row r="138" spans="3:6" s="8" customFormat="1" ht="12.75">
      <c r="C138" s="46"/>
      <c r="D138" s="46"/>
      <c r="E138" s="46"/>
      <c r="F138" s="46"/>
    </row>
    <row r="139" spans="3:6" s="8" customFormat="1" ht="12.75">
      <c r="C139" s="46"/>
      <c r="D139" s="46"/>
      <c r="E139" s="46"/>
      <c r="F139" s="46"/>
    </row>
    <row r="140" spans="3:6" s="8" customFormat="1" ht="12.75">
      <c r="C140" s="46"/>
      <c r="D140" s="46"/>
      <c r="E140" s="46"/>
      <c r="F140" s="46"/>
    </row>
    <row r="141" spans="3:6" s="8" customFormat="1" ht="12.75">
      <c r="C141" s="46"/>
      <c r="D141" s="46"/>
      <c r="E141" s="46"/>
      <c r="F141" s="46"/>
    </row>
    <row r="142" spans="3:6" s="8" customFormat="1" ht="12.75">
      <c r="C142" s="46"/>
      <c r="D142" s="46"/>
      <c r="E142" s="46"/>
      <c r="F142" s="46"/>
    </row>
    <row r="143" spans="3:6" s="8" customFormat="1" ht="12.75">
      <c r="C143" s="46"/>
      <c r="D143" s="46"/>
      <c r="E143" s="46"/>
      <c r="F143" s="46"/>
    </row>
    <row r="144" spans="3:6" s="8" customFormat="1" ht="12.75">
      <c r="C144" s="46"/>
      <c r="D144" s="46"/>
      <c r="E144" s="46"/>
      <c r="F144" s="46"/>
    </row>
    <row r="145" spans="3:6" s="8" customFormat="1" ht="12.75">
      <c r="C145" s="46"/>
      <c r="D145" s="46"/>
      <c r="E145" s="46"/>
      <c r="F145" s="46"/>
    </row>
    <row r="146" spans="3:6" s="8" customFormat="1" ht="12.75">
      <c r="C146" s="46"/>
      <c r="D146" s="46"/>
      <c r="E146" s="46"/>
      <c r="F146" s="46"/>
    </row>
    <row r="147" spans="3:6" s="8" customFormat="1" ht="12.75">
      <c r="C147" s="46"/>
      <c r="D147" s="46"/>
      <c r="E147" s="46"/>
      <c r="F147" s="46"/>
    </row>
    <row r="148" spans="3:6" s="8" customFormat="1" ht="12.75">
      <c r="C148" s="46"/>
      <c r="D148" s="46"/>
      <c r="E148" s="46"/>
      <c r="F148" s="46"/>
    </row>
    <row r="149" spans="3:6" s="8" customFormat="1" ht="12.75">
      <c r="C149" s="46"/>
      <c r="D149" s="46"/>
      <c r="E149" s="46"/>
      <c r="F149" s="46"/>
    </row>
    <row r="150" spans="3:6" s="8" customFormat="1" ht="12.75">
      <c r="C150" s="46"/>
      <c r="D150" s="46"/>
      <c r="E150" s="46"/>
      <c r="F150" s="46"/>
    </row>
    <row r="151" spans="3:6" s="8" customFormat="1" ht="12.75">
      <c r="C151" s="46"/>
      <c r="D151" s="46"/>
      <c r="E151" s="46"/>
      <c r="F151" s="46"/>
    </row>
    <row r="152" spans="3:6" s="8" customFormat="1" ht="12.75">
      <c r="C152" s="46"/>
      <c r="D152" s="46"/>
      <c r="E152" s="46"/>
      <c r="F152" s="46"/>
    </row>
    <row r="153" spans="3:6" s="8" customFormat="1" ht="12.75">
      <c r="C153" s="46"/>
      <c r="D153" s="46"/>
      <c r="E153" s="46"/>
      <c r="F153" s="46"/>
    </row>
    <row r="154" spans="3:6" s="8" customFormat="1" ht="12.75">
      <c r="C154" s="46"/>
      <c r="D154" s="46"/>
      <c r="E154" s="46"/>
      <c r="F154" s="46"/>
    </row>
    <row r="155" spans="3:6" s="8" customFormat="1" ht="12.75">
      <c r="C155" s="46"/>
      <c r="D155" s="46"/>
      <c r="E155" s="46"/>
      <c r="F155" s="46"/>
    </row>
    <row r="156" spans="3:6" s="8" customFormat="1" ht="12.75">
      <c r="C156" s="46"/>
      <c r="D156" s="46"/>
      <c r="E156" s="46"/>
      <c r="F156" s="46"/>
    </row>
    <row r="157" spans="3:6" s="8" customFormat="1" ht="12.75">
      <c r="C157" s="46"/>
      <c r="D157" s="46"/>
      <c r="E157" s="46"/>
      <c r="F157" s="46"/>
    </row>
    <row r="158" spans="3:6" s="8" customFormat="1" ht="12.75">
      <c r="C158" s="46"/>
      <c r="D158" s="46"/>
      <c r="E158" s="46"/>
      <c r="F158" s="46"/>
    </row>
    <row r="159" spans="3:6" s="8" customFormat="1" ht="12.75">
      <c r="C159" s="46"/>
      <c r="D159" s="46"/>
      <c r="E159" s="46"/>
      <c r="F159" s="46"/>
    </row>
    <row r="160" spans="3:6" s="8" customFormat="1" ht="12.75">
      <c r="C160" s="46"/>
      <c r="D160" s="46"/>
      <c r="E160" s="46"/>
      <c r="F160" s="46"/>
    </row>
    <row r="161" spans="3:6" s="8" customFormat="1" ht="12.75">
      <c r="C161" s="46"/>
      <c r="D161" s="46"/>
      <c r="E161" s="46"/>
      <c r="F161" s="46"/>
    </row>
    <row r="162" spans="3:6" s="8" customFormat="1" ht="12.75">
      <c r="C162" s="46"/>
      <c r="D162" s="46"/>
      <c r="E162" s="46"/>
      <c r="F162" s="46"/>
    </row>
    <row r="163" spans="3:6" s="8" customFormat="1" ht="12.75">
      <c r="C163" s="46"/>
      <c r="D163" s="46"/>
      <c r="E163" s="46"/>
      <c r="F163" s="46"/>
    </row>
    <row r="164" spans="3:6" s="8" customFormat="1" ht="12.75">
      <c r="C164" s="46"/>
      <c r="D164" s="46"/>
      <c r="E164" s="46"/>
      <c r="F164" s="46"/>
    </row>
    <row r="165" spans="3:6" s="8" customFormat="1" ht="12.75">
      <c r="C165" s="46"/>
      <c r="D165" s="46"/>
      <c r="E165" s="46"/>
      <c r="F165" s="46"/>
    </row>
    <row r="166" spans="3:6" s="8" customFormat="1" ht="12.75">
      <c r="C166" s="46"/>
      <c r="D166" s="46"/>
      <c r="E166" s="46"/>
      <c r="F166" s="46"/>
    </row>
    <row r="167" spans="3:6" s="8" customFormat="1" ht="12.75">
      <c r="C167" s="46"/>
      <c r="D167" s="46"/>
      <c r="E167" s="46"/>
      <c r="F167" s="46"/>
    </row>
    <row r="168" spans="3:6" s="8" customFormat="1" ht="12.75">
      <c r="C168" s="46"/>
      <c r="D168" s="46"/>
      <c r="E168" s="46"/>
      <c r="F168" s="46"/>
    </row>
    <row r="169" spans="3:6" s="8" customFormat="1" ht="12.75">
      <c r="C169" s="46"/>
      <c r="D169" s="46"/>
      <c r="E169" s="46"/>
      <c r="F169" s="46"/>
    </row>
    <row r="170" spans="3:6" s="8" customFormat="1" ht="12.75">
      <c r="C170" s="46"/>
      <c r="D170" s="46"/>
      <c r="E170" s="46"/>
      <c r="F170" s="46"/>
    </row>
    <row r="171" spans="3:6" s="8" customFormat="1" ht="12.75">
      <c r="C171" s="46"/>
      <c r="D171" s="46"/>
      <c r="E171" s="46"/>
      <c r="F171" s="46"/>
    </row>
    <row r="172" spans="3:6" s="8" customFormat="1" ht="12.75">
      <c r="C172" s="46"/>
      <c r="D172" s="46"/>
      <c r="E172" s="46"/>
      <c r="F172" s="46"/>
    </row>
    <row r="173" spans="3:6" s="8" customFormat="1" ht="12.75">
      <c r="C173" s="46"/>
      <c r="D173" s="46"/>
      <c r="E173" s="46"/>
      <c r="F173" s="46"/>
    </row>
    <row r="174" spans="3:6" s="8" customFormat="1" ht="12.75">
      <c r="C174" s="46"/>
      <c r="D174" s="46"/>
      <c r="E174" s="46"/>
      <c r="F174" s="46"/>
    </row>
    <row r="175" spans="3:6" s="8" customFormat="1" ht="12.75">
      <c r="C175" s="46"/>
      <c r="D175" s="46"/>
      <c r="E175" s="46"/>
      <c r="F175" s="46"/>
    </row>
    <row r="176" spans="3:6" s="8" customFormat="1" ht="12.75">
      <c r="C176" s="46"/>
      <c r="D176" s="46"/>
      <c r="E176" s="46"/>
      <c r="F176" s="46"/>
    </row>
    <row r="177" spans="3:6" s="8" customFormat="1" ht="12.75">
      <c r="C177" s="46"/>
      <c r="D177" s="46"/>
      <c r="E177" s="46"/>
      <c r="F177" s="46"/>
    </row>
    <row r="178" spans="3:6" s="8" customFormat="1" ht="12.75">
      <c r="C178" s="46"/>
      <c r="D178" s="46"/>
      <c r="E178" s="46"/>
      <c r="F178" s="46"/>
    </row>
    <row r="179" spans="3:6" s="8" customFormat="1" ht="12.75">
      <c r="C179" s="46"/>
      <c r="D179" s="46"/>
      <c r="E179" s="46"/>
      <c r="F179" s="46"/>
    </row>
    <row r="180" spans="3:6" s="8" customFormat="1" ht="12.75">
      <c r="C180" s="46"/>
      <c r="D180" s="46"/>
      <c r="E180" s="46"/>
      <c r="F180" s="46"/>
    </row>
    <row r="181" spans="3:6" s="8" customFormat="1" ht="12.75">
      <c r="C181" s="46"/>
      <c r="D181" s="46"/>
      <c r="E181" s="46"/>
      <c r="F181" s="46"/>
    </row>
    <row r="182" spans="3:6" s="8" customFormat="1" ht="12.75">
      <c r="C182" s="46"/>
      <c r="D182" s="46"/>
      <c r="E182" s="46"/>
      <c r="F182" s="46"/>
    </row>
    <row r="183" spans="3:6" s="8" customFormat="1" ht="12.75">
      <c r="C183" s="46"/>
      <c r="D183" s="46"/>
      <c r="E183" s="46"/>
      <c r="F183" s="46"/>
    </row>
    <row r="184" spans="3:6" s="8" customFormat="1" ht="12.75">
      <c r="C184" s="46"/>
      <c r="D184" s="46"/>
      <c r="E184" s="46"/>
      <c r="F184" s="46"/>
    </row>
    <row r="185" spans="3:6" s="8" customFormat="1" ht="12.75">
      <c r="C185" s="46"/>
      <c r="D185" s="46"/>
      <c r="E185" s="46"/>
      <c r="F185" s="46"/>
    </row>
    <row r="186" spans="3:6" s="8" customFormat="1" ht="12.75">
      <c r="C186" s="46"/>
      <c r="D186" s="46"/>
      <c r="E186" s="46"/>
      <c r="F186" s="46"/>
    </row>
    <row r="187" spans="3:6" s="8" customFormat="1" ht="12.75">
      <c r="C187" s="46"/>
      <c r="D187" s="46"/>
      <c r="E187" s="46"/>
      <c r="F187" s="46"/>
    </row>
    <row r="188" spans="3:6" s="8" customFormat="1" ht="12.75">
      <c r="C188" s="46"/>
      <c r="D188" s="46"/>
      <c r="E188" s="46"/>
      <c r="F188" s="46"/>
    </row>
    <row r="189" spans="3:6" s="8" customFormat="1" ht="12.75">
      <c r="C189" s="46"/>
      <c r="D189" s="46"/>
      <c r="E189" s="46"/>
      <c r="F189" s="46"/>
    </row>
    <row r="190" spans="3:6" s="8" customFormat="1" ht="12.75">
      <c r="C190" s="46"/>
      <c r="D190" s="46"/>
      <c r="E190" s="46"/>
      <c r="F190" s="46"/>
    </row>
    <row r="191" spans="3:6" s="8" customFormat="1" ht="12.75">
      <c r="C191" s="46"/>
      <c r="D191" s="46"/>
      <c r="E191" s="46"/>
      <c r="F191" s="46"/>
    </row>
    <row r="192" spans="3:6" s="8" customFormat="1" ht="12.75">
      <c r="C192" s="46"/>
      <c r="D192" s="46"/>
      <c r="E192" s="46"/>
      <c r="F192" s="46"/>
    </row>
    <row r="193" spans="3:6" s="8" customFormat="1" ht="12.75">
      <c r="C193" s="46"/>
      <c r="D193" s="46"/>
      <c r="E193" s="46"/>
      <c r="F193" s="46"/>
    </row>
    <row r="194" spans="3:6" s="8" customFormat="1" ht="12.75">
      <c r="C194" s="46"/>
      <c r="D194" s="46"/>
      <c r="E194" s="46"/>
      <c r="F194" s="46"/>
    </row>
    <row r="195" spans="3:6" s="8" customFormat="1" ht="12.75">
      <c r="C195" s="46"/>
      <c r="D195" s="46"/>
      <c r="E195" s="46"/>
      <c r="F195" s="46"/>
    </row>
    <row r="196" spans="3:6" s="8" customFormat="1" ht="12.75">
      <c r="C196" s="46"/>
      <c r="D196" s="46"/>
      <c r="E196" s="46"/>
      <c r="F196" s="46"/>
    </row>
    <row r="197" spans="3:6" s="8" customFormat="1" ht="12.75">
      <c r="C197" s="46"/>
      <c r="D197" s="46"/>
      <c r="E197" s="46"/>
      <c r="F197" s="46"/>
    </row>
    <row r="198" spans="3:6" s="8" customFormat="1" ht="12.75">
      <c r="C198" s="46"/>
      <c r="D198" s="46"/>
      <c r="E198" s="46"/>
      <c r="F198" s="46"/>
    </row>
    <row r="199" spans="3:6" s="8" customFormat="1" ht="12.75">
      <c r="C199" s="46"/>
      <c r="D199" s="46"/>
      <c r="E199" s="46"/>
      <c r="F199" s="46"/>
    </row>
    <row r="200" spans="3:6" s="8" customFormat="1" ht="12.75">
      <c r="C200" s="46"/>
      <c r="D200" s="46"/>
      <c r="E200" s="46"/>
      <c r="F200" s="46"/>
    </row>
    <row r="201" spans="3:6" s="8" customFormat="1" ht="12.75">
      <c r="C201" s="46"/>
      <c r="D201" s="46"/>
      <c r="E201" s="46"/>
      <c r="F201" s="46"/>
    </row>
    <row r="202" spans="3:6" s="8" customFormat="1" ht="12.75">
      <c r="C202" s="46"/>
      <c r="D202" s="46"/>
      <c r="E202" s="46"/>
      <c r="F202" s="46"/>
    </row>
    <row r="203" spans="3:6" s="8" customFormat="1" ht="12.75">
      <c r="C203" s="46"/>
      <c r="D203" s="46"/>
      <c r="E203" s="46"/>
      <c r="F203" s="46"/>
    </row>
    <row r="204" spans="3:6" s="8" customFormat="1" ht="12.75">
      <c r="C204" s="46"/>
      <c r="D204" s="46"/>
      <c r="E204" s="46"/>
      <c r="F204" s="46"/>
    </row>
    <row r="205" spans="3:6" s="8" customFormat="1" ht="12.75">
      <c r="C205" s="46"/>
      <c r="D205" s="46"/>
      <c r="E205" s="46"/>
      <c r="F205" s="46"/>
    </row>
    <row r="206" spans="3:6" s="8" customFormat="1" ht="12.75">
      <c r="C206" s="46"/>
      <c r="D206" s="46"/>
      <c r="E206" s="46"/>
      <c r="F206" s="46"/>
    </row>
    <row r="207" spans="3:6" s="8" customFormat="1" ht="12.75">
      <c r="C207" s="46"/>
      <c r="D207" s="46"/>
      <c r="E207" s="46"/>
      <c r="F207" s="46"/>
    </row>
    <row r="208" spans="3:6" s="8" customFormat="1" ht="12.75">
      <c r="C208" s="46"/>
      <c r="D208" s="46"/>
      <c r="E208" s="46"/>
      <c r="F208" s="46"/>
    </row>
    <row r="209" spans="3:6" s="8" customFormat="1" ht="12.75">
      <c r="C209" s="46"/>
      <c r="D209" s="46"/>
      <c r="E209" s="46"/>
      <c r="F209" s="46"/>
    </row>
    <row r="210" spans="3:6" s="8" customFormat="1" ht="12.75">
      <c r="C210" s="46"/>
      <c r="D210" s="46"/>
      <c r="E210" s="46"/>
      <c r="F210" s="46"/>
    </row>
    <row r="211" spans="3:6" s="8" customFormat="1" ht="12.75">
      <c r="C211" s="46"/>
      <c r="D211" s="46"/>
      <c r="E211" s="46"/>
      <c r="F211" s="46"/>
    </row>
    <row r="212" spans="3:6" s="8" customFormat="1" ht="12.75">
      <c r="C212" s="46"/>
      <c r="D212" s="46"/>
      <c r="E212" s="46"/>
      <c r="F212" s="46"/>
    </row>
    <row r="213" spans="3:6" s="8" customFormat="1" ht="12.75">
      <c r="C213" s="46"/>
      <c r="D213" s="46"/>
      <c r="E213" s="46"/>
      <c r="F213" s="46"/>
    </row>
    <row r="214" spans="3:6" s="8" customFormat="1" ht="12.75">
      <c r="C214" s="46"/>
      <c r="D214" s="46"/>
      <c r="E214" s="46"/>
      <c r="F214" s="46"/>
    </row>
    <row r="215" spans="3:6" s="8" customFormat="1" ht="12.75">
      <c r="C215" s="46"/>
      <c r="D215" s="46"/>
      <c r="E215" s="46"/>
      <c r="F215" s="46"/>
    </row>
    <row r="216" spans="3:6" s="8" customFormat="1" ht="12.75">
      <c r="C216" s="46"/>
      <c r="D216" s="46"/>
      <c r="E216" s="46"/>
      <c r="F216" s="46"/>
    </row>
    <row r="217" spans="3:6" s="8" customFormat="1" ht="12.75">
      <c r="C217" s="46"/>
      <c r="D217" s="46"/>
      <c r="E217" s="46"/>
      <c r="F217" s="46"/>
    </row>
    <row r="218" spans="3:6" s="8" customFormat="1" ht="12.75">
      <c r="C218" s="46"/>
      <c r="D218" s="46"/>
      <c r="E218" s="46"/>
      <c r="F218" s="46"/>
    </row>
    <row r="219" spans="3:6" s="8" customFormat="1" ht="12.75">
      <c r="C219" s="46"/>
      <c r="D219" s="46"/>
      <c r="E219" s="46"/>
      <c r="F219" s="46"/>
    </row>
    <row r="220" spans="3:6" s="8" customFormat="1" ht="12.75">
      <c r="C220" s="46"/>
      <c r="D220" s="46"/>
      <c r="E220" s="46"/>
      <c r="F220" s="46"/>
    </row>
    <row r="221" spans="3:6" s="8" customFormat="1" ht="12.75">
      <c r="C221" s="46"/>
      <c r="D221" s="46"/>
      <c r="E221" s="46"/>
      <c r="F221" s="46"/>
    </row>
    <row r="222" spans="3:6" s="8" customFormat="1" ht="12.75">
      <c r="C222" s="46"/>
      <c r="D222" s="46"/>
      <c r="E222" s="46"/>
      <c r="F222" s="46"/>
    </row>
    <row r="223" spans="3:6" s="8" customFormat="1" ht="12.75">
      <c r="C223" s="46"/>
      <c r="D223" s="46"/>
      <c r="E223" s="46"/>
      <c r="F223" s="46"/>
    </row>
    <row r="224" spans="3:6" s="8" customFormat="1" ht="12.75">
      <c r="C224" s="46"/>
      <c r="D224" s="46"/>
      <c r="E224" s="46"/>
      <c r="F224" s="46"/>
    </row>
    <row r="225" spans="3:6" s="8" customFormat="1" ht="12.75">
      <c r="C225" s="46"/>
      <c r="D225" s="46"/>
      <c r="E225" s="46"/>
      <c r="F225" s="46"/>
    </row>
    <row r="226" spans="3:6" s="8" customFormat="1" ht="12.75">
      <c r="C226" s="46"/>
      <c r="D226" s="46"/>
      <c r="E226" s="46"/>
      <c r="F226" s="46"/>
    </row>
    <row r="227" spans="3:6" s="8" customFormat="1" ht="12.75">
      <c r="C227" s="46"/>
      <c r="D227" s="46"/>
      <c r="E227" s="46"/>
      <c r="F227" s="46"/>
    </row>
    <row r="228" spans="3:6" s="8" customFormat="1" ht="12.75">
      <c r="C228" s="46"/>
      <c r="D228" s="46"/>
      <c r="E228" s="46"/>
      <c r="F228" s="46"/>
    </row>
    <row r="229" spans="3:6" s="8" customFormat="1" ht="12.75">
      <c r="C229" s="46"/>
      <c r="D229" s="46"/>
      <c r="E229" s="46"/>
      <c r="F229" s="46"/>
    </row>
    <row r="230" spans="3:6" s="8" customFormat="1" ht="12.75">
      <c r="C230" s="46"/>
      <c r="D230" s="46"/>
      <c r="E230" s="46"/>
      <c r="F230" s="46"/>
    </row>
    <row r="231" spans="3:6" s="8" customFormat="1" ht="12.75">
      <c r="C231" s="46"/>
      <c r="D231" s="46"/>
      <c r="E231" s="46"/>
      <c r="F231" s="46"/>
    </row>
    <row r="232" spans="3:6" s="8" customFormat="1" ht="12.75">
      <c r="C232" s="46"/>
      <c r="D232" s="46"/>
      <c r="E232" s="46"/>
      <c r="F232" s="46"/>
    </row>
    <row r="233" spans="3:6" s="8" customFormat="1" ht="12.75">
      <c r="C233" s="46"/>
      <c r="D233" s="46"/>
      <c r="E233" s="46"/>
      <c r="F233" s="46"/>
    </row>
    <row r="234" spans="3:6" s="8" customFormat="1" ht="12.75">
      <c r="C234" s="46"/>
      <c r="D234" s="46"/>
      <c r="E234" s="46"/>
      <c r="F234" s="46"/>
    </row>
    <row r="235" spans="3:6" s="8" customFormat="1" ht="12.75">
      <c r="C235" s="46"/>
      <c r="D235" s="46"/>
      <c r="E235" s="46"/>
      <c r="F235" s="46"/>
    </row>
    <row r="236" spans="3:6" s="8" customFormat="1" ht="12.75">
      <c r="C236" s="46"/>
      <c r="D236" s="46"/>
      <c r="E236" s="46"/>
      <c r="F236" s="46"/>
    </row>
    <row r="237" spans="3:6" s="8" customFormat="1" ht="12.75">
      <c r="C237" s="46"/>
      <c r="D237" s="46"/>
      <c r="E237" s="46"/>
      <c r="F237" s="46"/>
    </row>
    <row r="238" spans="3:6" s="8" customFormat="1" ht="12.75">
      <c r="C238" s="46"/>
      <c r="D238" s="46"/>
      <c r="E238" s="46"/>
      <c r="F238" s="46"/>
    </row>
    <row r="239" spans="3:6" s="8" customFormat="1" ht="12.75">
      <c r="C239" s="46"/>
      <c r="D239" s="46"/>
      <c r="E239" s="46"/>
      <c r="F239" s="46"/>
    </row>
    <row r="240" spans="3:6" s="8" customFormat="1" ht="12.75">
      <c r="C240" s="46"/>
      <c r="D240" s="46"/>
      <c r="E240" s="46"/>
      <c r="F240" s="46"/>
    </row>
    <row r="241" spans="3:6" s="8" customFormat="1" ht="12.75">
      <c r="C241" s="46"/>
      <c r="D241" s="46"/>
      <c r="E241" s="46"/>
      <c r="F241" s="46"/>
    </row>
    <row r="242" spans="3:6" s="8" customFormat="1" ht="12.75">
      <c r="C242" s="46"/>
      <c r="D242" s="46"/>
      <c r="E242" s="46"/>
      <c r="F242" s="46"/>
    </row>
    <row r="243" spans="3:6" s="8" customFormat="1" ht="12.75">
      <c r="C243" s="46"/>
      <c r="D243" s="46"/>
      <c r="E243" s="46"/>
      <c r="F243" s="46"/>
    </row>
    <row r="244" spans="3:6" s="8" customFormat="1" ht="12.75">
      <c r="C244" s="46"/>
      <c r="D244" s="46"/>
      <c r="E244" s="46"/>
      <c r="F244" s="46"/>
    </row>
    <row r="245" spans="3:6" s="8" customFormat="1" ht="12.75">
      <c r="C245" s="46"/>
      <c r="D245" s="46"/>
      <c r="E245" s="46"/>
      <c r="F245" s="46"/>
    </row>
    <row r="246" spans="3:6" s="8" customFormat="1" ht="12.75">
      <c r="C246" s="46"/>
      <c r="D246" s="46"/>
      <c r="E246" s="46"/>
      <c r="F246" s="46"/>
    </row>
    <row r="247" spans="3:6" s="8" customFormat="1" ht="12.75">
      <c r="C247" s="46"/>
      <c r="D247" s="46"/>
      <c r="E247" s="46"/>
      <c r="F247" s="46"/>
    </row>
    <row r="248" spans="3:6" s="8" customFormat="1" ht="12.75">
      <c r="C248" s="46"/>
      <c r="D248" s="46"/>
      <c r="E248" s="46"/>
      <c r="F248" s="46"/>
    </row>
    <row r="249" spans="3:6" s="8" customFormat="1" ht="12.75">
      <c r="C249" s="46"/>
      <c r="D249" s="46"/>
      <c r="E249" s="46"/>
      <c r="F249" s="46"/>
    </row>
    <row r="250" spans="3:6" s="8" customFormat="1" ht="12.75">
      <c r="C250" s="46"/>
      <c r="D250" s="46"/>
      <c r="E250" s="46"/>
      <c r="F250" s="46"/>
    </row>
    <row r="251" spans="3:6" s="8" customFormat="1" ht="12.75">
      <c r="C251" s="46"/>
      <c r="D251" s="46"/>
      <c r="E251" s="46"/>
      <c r="F251" s="46"/>
    </row>
    <row r="252" spans="3:6" s="8" customFormat="1" ht="12.75">
      <c r="C252" s="46"/>
      <c r="D252" s="46"/>
      <c r="E252" s="46"/>
      <c r="F252" s="46"/>
    </row>
    <row r="253" spans="3:6" s="8" customFormat="1" ht="12.75">
      <c r="C253" s="46"/>
      <c r="D253" s="46"/>
      <c r="E253" s="46"/>
      <c r="F253" s="46"/>
    </row>
    <row r="254" spans="3:6" s="8" customFormat="1" ht="12.75">
      <c r="C254" s="46"/>
      <c r="D254" s="46"/>
      <c r="E254" s="46"/>
      <c r="F254" s="46"/>
    </row>
    <row r="255" spans="3:6" s="8" customFormat="1" ht="12.75">
      <c r="C255" s="46"/>
      <c r="D255" s="46"/>
      <c r="E255" s="46"/>
      <c r="F255" s="46"/>
    </row>
    <row r="256" spans="3:6" s="8" customFormat="1" ht="12.75">
      <c r="C256" s="46"/>
      <c r="D256" s="46"/>
      <c r="E256" s="46"/>
      <c r="F256" s="46"/>
    </row>
    <row r="257" spans="3:6" s="8" customFormat="1" ht="12.75">
      <c r="C257" s="46"/>
      <c r="D257" s="46"/>
      <c r="E257" s="46"/>
      <c r="F257" s="46"/>
    </row>
    <row r="258" spans="3:6" s="8" customFormat="1" ht="12.75">
      <c r="C258" s="46"/>
      <c r="D258" s="46"/>
      <c r="E258" s="46"/>
      <c r="F258" s="46"/>
    </row>
    <row r="259" spans="3:6" s="8" customFormat="1" ht="12.75">
      <c r="C259" s="46"/>
      <c r="D259" s="46"/>
      <c r="E259" s="46"/>
      <c r="F259" s="46"/>
    </row>
    <row r="260" spans="3:6" s="8" customFormat="1" ht="12.75">
      <c r="C260" s="46"/>
      <c r="D260" s="46"/>
      <c r="E260" s="46"/>
      <c r="F260" s="46"/>
    </row>
    <row r="261" spans="3:6" s="8" customFormat="1" ht="12.75">
      <c r="C261" s="46"/>
      <c r="D261" s="46"/>
      <c r="E261" s="46"/>
      <c r="F261" s="46"/>
    </row>
    <row r="262" spans="3:6" s="8" customFormat="1" ht="12.75">
      <c r="C262" s="46"/>
      <c r="D262" s="46"/>
      <c r="E262" s="46"/>
      <c r="F262" s="46"/>
    </row>
    <row r="263" spans="3:6" s="8" customFormat="1" ht="12.75">
      <c r="C263" s="46"/>
      <c r="D263" s="46"/>
      <c r="E263" s="46"/>
      <c r="F263" s="46"/>
    </row>
    <row r="264" spans="3:6" s="8" customFormat="1" ht="12.75">
      <c r="C264" s="46"/>
      <c r="D264" s="46"/>
      <c r="E264" s="46"/>
      <c r="F264" s="46"/>
    </row>
    <row r="265" spans="3:6" s="8" customFormat="1" ht="12.75">
      <c r="C265" s="46"/>
      <c r="D265" s="46"/>
      <c r="E265" s="46"/>
      <c r="F265" s="46"/>
    </row>
    <row r="266" spans="3:6" s="8" customFormat="1" ht="12.75">
      <c r="C266" s="46"/>
      <c r="D266" s="46"/>
      <c r="E266" s="46"/>
      <c r="F266" s="46"/>
    </row>
    <row r="267" spans="3:6" s="8" customFormat="1" ht="12.75">
      <c r="C267" s="46"/>
      <c r="D267" s="46"/>
      <c r="E267" s="46"/>
      <c r="F267" s="46"/>
    </row>
    <row r="268" spans="3:6" s="8" customFormat="1" ht="12.75">
      <c r="C268" s="46"/>
      <c r="D268" s="46"/>
      <c r="E268" s="46"/>
      <c r="F268" s="46"/>
    </row>
    <row r="269" spans="3:6" s="8" customFormat="1" ht="12.75">
      <c r="C269" s="46"/>
      <c r="D269" s="46"/>
      <c r="E269" s="46"/>
      <c r="F269" s="46"/>
    </row>
    <row r="270" spans="3:6" s="8" customFormat="1" ht="12.75">
      <c r="C270" s="46"/>
      <c r="D270" s="46"/>
      <c r="E270" s="46"/>
      <c r="F270" s="46"/>
    </row>
    <row r="271" spans="3:6" s="8" customFormat="1" ht="12.75">
      <c r="C271" s="46"/>
      <c r="D271" s="46"/>
      <c r="E271" s="46"/>
      <c r="F271" s="46"/>
    </row>
    <row r="272" spans="3:6" s="8" customFormat="1" ht="12.75">
      <c r="C272" s="46"/>
      <c r="D272" s="46"/>
      <c r="E272" s="46"/>
      <c r="F272" s="46"/>
    </row>
    <row r="273" spans="3:6" s="8" customFormat="1" ht="12.75">
      <c r="C273" s="46"/>
      <c r="D273" s="46"/>
      <c r="E273" s="46"/>
      <c r="F273" s="46"/>
    </row>
    <row r="274" spans="3:6" s="8" customFormat="1" ht="12.75">
      <c r="C274" s="46"/>
      <c r="D274" s="46"/>
      <c r="E274" s="46"/>
      <c r="F274" s="46"/>
    </row>
    <row r="275" spans="3:6" s="8" customFormat="1" ht="12.75">
      <c r="C275" s="46"/>
      <c r="D275" s="46"/>
      <c r="E275" s="46"/>
      <c r="F275" s="46"/>
    </row>
    <row r="276" spans="3:6" s="8" customFormat="1" ht="12.75">
      <c r="C276" s="46"/>
      <c r="D276" s="46"/>
      <c r="E276" s="46"/>
      <c r="F276" s="46"/>
    </row>
    <row r="277" spans="3:6" s="8" customFormat="1" ht="12.75">
      <c r="C277" s="46"/>
      <c r="D277" s="46"/>
      <c r="E277" s="46"/>
      <c r="F277" s="46"/>
    </row>
    <row r="278" spans="3:6" s="8" customFormat="1" ht="12.75">
      <c r="C278" s="46"/>
      <c r="D278" s="46"/>
      <c r="E278" s="46"/>
      <c r="F278" s="46"/>
    </row>
    <row r="279" spans="3:6" s="8" customFormat="1" ht="12.75">
      <c r="C279" s="46"/>
      <c r="D279" s="46"/>
      <c r="E279" s="46"/>
      <c r="F279" s="46"/>
    </row>
    <row r="280" spans="3:6" s="8" customFormat="1" ht="12.75">
      <c r="C280" s="46"/>
      <c r="D280" s="46"/>
      <c r="E280" s="46"/>
      <c r="F280" s="46"/>
    </row>
    <row r="281" spans="3:6" s="8" customFormat="1" ht="12.75">
      <c r="C281" s="46"/>
      <c r="D281" s="46"/>
      <c r="E281" s="46"/>
      <c r="F281" s="46"/>
    </row>
    <row r="282" spans="3:6" s="8" customFormat="1" ht="12.75">
      <c r="C282" s="46"/>
      <c r="D282" s="46"/>
      <c r="E282" s="46"/>
      <c r="F282" s="46"/>
    </row>
    <row r="283" spans="3:6" s="8" customFormat="1" ht="12.75">
      <c r="C283" s="46"/>
      <c r="D283" s="46"/>
      <c r="E283" s="46"/>
      <c r="F283" s="46"/>
    </row>
  </sheetData>
  <sheetProtection/>
  <mergeCells count="3">
    <mergeCell ref="H2:N2"/>
    <mergeCell ref="H17:N17"/>
    <mergeCell ref="H19:M19"/>
  </mergeCells>
  <printOptions/>
  <pageMargins left="0.25" right="0.25" top="1" bottom="0.5" header="0.5" footer="0.5"/>
  <pageSetup fitToHeight="0" horizontalDpi="600" verticalDpi="600" orientation="portrait" scale="68" r:id="rId3"/>
  <headerFooter alignWithMargins="0">
    <oddHeader>&amp;CTown of Richmond
FY23 Budget Revenue 
Draft 4 Worksheet
12/20/21</oddHeader>
  </headerFooter>
  <colBreaks count="1" manualBreakCount="1">
    <brk id="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Richmond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Velma Plouffe</dc:creator>
  <cp:keywords/>
  <dc:description/>
  <cp:lastModifiedBy>Town Manager</cp:lastModifiedBy>
  <cp:lastPrinted>2021-12-17T18:27:53Z</cp:lastPrinted>
  <dcterms:created xsi:type="dcterms:W3CDTF">2007-10-03T17:26:38Z</dcterms:created>
  <dcterms:modified xsi:type="dcterms:W3CDTF">2021-12-17T18:27:55Z</dcterms:modified>
  <cp:category/>
  <cp:version/>
  <cp:contentType/>
  <cp:contentStatus/>
</cp:coreProperties>
</file>