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Y23 Expense" sheetId="1" r:id="rId1"/>
    <sheet name="FY23 Revenue" sheetId="2" r:id="rId2"/>
  </sheets>
  <definedNames>
    <definedName name="_xlnm.Print_Area" localSheetId="0">'FY23 Expense'!$A$1:$G$304</definedName>
    <definedName name="_xlnm.Print_Titles" localSheetId="0">'FY23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  <author>Connie Bona</author>
  </authors>
  <commentList>
    <comment ref="E10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D211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Invoice coming for FY21
</t>
        </r>
      </text>
    </comment>
    <comment ref="D73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Linda working on Postage Machine report.  So far unable to split out departmets.
</t>
        </r>
      </text>
    </comment>
    <comment ref="D81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Increase in employee hours.  Contracted services during Zoning vacancy.
</t>
        </r>
      </text>
    </comment>
    <comment ref="D284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Made a double payment because was took the loan for more than we should have in prior year
</t>
        </r>
      </text>
    </comment>
    <comment ref="D281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Result of re finance in FY20.</t>
        </r>
      </text>
    </comment>
    <comment ref="D283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Result of refinance in previous year.</t>
        </r>
      </text>
    </comment>
    <comment ref="D15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Could not do work because of COVID.  Fire Marshall stated we did not need a back exit door.</t>
        </r>
      </text>
    </comment>
    <comment ref="F15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F1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kit 8,400
High Pressure lift kit 10,800
</t>
        </r>
      </text>
    </comment>
    <comment ref="F1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</t>
        </r>
      </text>
    </comment>
    <comment ref="E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D18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
</t>
        </r>
      </text>
    </comment>
    <comment ref="F20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Application received</t>
        </r>
      </text>
    </comment>
    <comment ref="F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F2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</commentList>
</comments>
</file>

<file path=xl/comments2.xml><?xml version="1.0" encoding="utf-8"?>
<comments xmlns="http://schemas.openxmlformats.org/spreadsheetml/2006/main">
  <authors>
    <author>Connie Bona</author>
    <author>Finance</author>
  </authors>
  <commentList>
    <comment ref="D48" authorId="0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JR 20130
Hwy St Aid 30443.50
the rest is Class 2 &amp; 3</t>
        </r>
      </text>
    </comment>
    <comment ref="F44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10K offset phone system
10K offset server</t>
        </r>
      </text>
    </comment>
    <comment ref="F42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
</t>
        </r>
      </text>
    </comment>
  </commentList>
</comments>
</file>

<file path=xl/sharedStrings.xml><?xml version="1.0" encoding="utf-8"?>
<sst xmlns="http://schemas.openxmlformats.org/spreadsheetml/2006/main" count="711" uniqueCount="633">
  <si>
    <t>11-7-50 HIGHWAY</t>
  </si>
  <si>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</si>
  <si>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</si>
  <si>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</si>
  <si>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</si>
  <si>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</si>
  <si>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</si>
  <si>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</si>
  <si>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</si>
  <si>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</si>
  <si>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</si>
  <si>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</si>
  <si>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</si>
  <si>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</si>
  <si>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</si>
  <si>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</si>
  <si>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</si>
  <si>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</si>
  <si>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</si>
  <si>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</si>
  <si>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</si>
  <si>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</si>
  <si>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</si>
  <si>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</si>
  <si>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</si>
  <si>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</si>
  <si>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</si>
  <si>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</si>
  <si>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</si>
  <si>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</si>
  <si>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Assessors</t>
  </si>
  <si>
    <t>Administration Operations</t>
  </si>
  <si>
    <t xml:space="preserve"> </t>
  </si>
  <si>
    <t>FUND BALANCE USAGE</t>
  </si>
  <si>
    <t>FUND TRANSFERS</t>
  </si>
  <si>
    <t>Budget FY 2021</t>
  </si>
  <si>
    <t>Budget FY22</t>
  </si>
  <si>
    <t>Budget FY 2022</t>
  </si>
  <si>
    <t>FY 21/22      % Change</t>
  </si>
  <si>
    <t>FY 2021 - 2022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</si>
  <si>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</si>
  <si>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</si>
  <si>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</si>
  <si>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</si>
  <si>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</si>
  <si>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</si>
  <si>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</si>
  <si>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</si>
  <si>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</si>
  <si>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Grandlist Est December 2020</t>
  </si>
  <si>
    <t>Exemptions</t>
  </si>
  <si>
    <t>Rate Increase over prior year tax rate</t>
  </si>
  <si>
    <t>Percentage increase over prior year</t>
  </si>
  <si>
    <t>Budget FY21</t>
  </si>
  <si>
    <t>Tax Rate per $100</t>
  </si>
  <si>
    <t>Grandlist June 4, 2021</t>
  </si>
  <si>
    <t>Homestead School Rate</t>
  </si>
  <si>
    <t>Non-Homestead School Rate</t>
  </si>
  <si>
    <t>Budget FY23</t>
  </si>
  <si>
    <t>Budget FY 2023</t>
  </si>
  <si>
    <t>Actual FY 2021</t>
  </si>
  <si>
    <t>Actual FY21</t>
  </si>
  <si>
    <t>FY22 Dump Truck #1 principal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</si>
  <si>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</si>
  <si>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</si>
  <si>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</si>
  <si>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</si>
  <si>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</si>
  <si>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</si>
  <si>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</si>
  <si>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</si>
  <si>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</si>
  <si>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</si>
  <si>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</si>
  <si>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10-7-10-0-15.02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</si>
  <si>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</si>
  <si>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</si>
  <si>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</si>
  <si>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</si>
  <si>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</si>
  <si>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</si>
  <si>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</si>
  <si>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</si>
  <si>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</si>
  <si>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</si>
  <si>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</si>
  <si>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</si>
  <si>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</si>
  <si>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</si>
  <si>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</si>
  <si>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</si>
  <si>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</si>
  <si>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</si>
  <si>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</si>
  <si>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</si>
  <si>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</si>
  <si>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</si>
  <si>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</si>
  <si>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</si>
  <si>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</si>
  <si>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</si>
  <si>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</si>
  <si>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</si>
  <si>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</si>
  <si>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</si>
  <si>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</si>
  <si>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</si>
  <si>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</si>
  <si>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</si>
  <si>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</si>
  <si>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</si>
  <si>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</si>
  <si>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</si>
  <si>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</si>
  <si>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</si>
  <si>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</si>
  <si>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</si>
  <si>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</si>
  <si>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</si>
  <si>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</si>
  <si>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10-7-15-0-15.01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</si>
  <si>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</si>
  <si>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</si>
  <si>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</si>
  <si>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</si>
  <si>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</si>
  <si>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</si>
  <si>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</si>
  <si>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</si>
  <si>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10-7-15-1-45.01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</si>
  <si>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</si>
  <si>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</si>
  <si>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</si>
  <si>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</si>
  <si>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</si>
  <si>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10-7-20-0-10.01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</si>
  <si>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</si>
  <si>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</si>
  <si>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</si>
  <si>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</si>
  <si>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</si>
  <si>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</si>
  <si>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10-7-20-0-15.05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</si>
  <si>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</si>
  <si>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</si>
  <si>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</si>
  <si>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</si>
  <si>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</si>
  <si>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</si>
  <si>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</si>
  <si>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</si>
  <si>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</si>
  <si>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</si>
  <si>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</si>
  <si>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</si>
  <si>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</si>
  <si>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</si>
  <si>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</si>
  <si>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</si>
  <si>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</si>
  <si>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</si>
  <si>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</si>
  <si>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</si>
  <si>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</si>
  <si>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</si>
  <si>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</si>
  <si>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</si>
  <si>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</si>
  <si>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</si>
  <si>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</si>
  <si>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</si>
  <si>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</si>
  <si>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</si>
  <si>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</si>
  <si>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</si>
  <si>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</si>
  <si>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</si>
  <si>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</si>
  <si>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</si>
  <si>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</si>
  <si>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</si>
  <si>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</si>
  <si>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</si>
  <si>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</si>
  <si>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</si>
  <si>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</si>
  <si>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</si>
  <si>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</si>
  <si>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</si>
  <si>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</si>
  <si>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</si>
  <si>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</si>
  <si>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</si>
  <si>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</si>
  <si>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</si>
  <si>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</si>
  <si>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</si>
  <si>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</si>
  <si>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</si>
  <si>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</si>
  <si>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10-7-40-3-00.00 </t>
  </si>
  <si>
    <t xml:space="preserve">10-7-40-3-00.01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</si>
  <si>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</si>
  <si>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</si>
  <si>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</si>
  <si>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</si>
  <si>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</si>
  <si>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</si>
  <si>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</si>
  <si>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</si>
  <si>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</si>
  <si>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</si>
  <si>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</si>
  <si>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</si>
  <si>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</si>
  <si>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10-7-90-5-90.05 </t>
  </si>
  <si>
    <t xml:space="preserve">10-7-90-5-90.06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</si>
  <si>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</si>
  <si>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</si>
  <si>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</si>
  <si>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</si>
  <si>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</si>
  <si>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</si>
  <si>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</si>
  <si>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</si>
  <si>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</si>
  <si>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</si>
  <si>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</si>
  <si>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</si>
  <si>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</si>
  <si>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</si>
  <si>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</si>
  <si>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</si>
  <si>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</si>
  <si>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</si>
  <si>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</si>
  <si>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</si>
  <si>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</si>
  <si>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</si>
  <si>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10-8-90-5-95.11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</si>
  <si>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</si>
  <si>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</si>
  <si>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</si>
  <si>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</si>
  <si>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</si>
  <si>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</si>
  <si>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</si>
  <si>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</si>
  <si>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</si>
  <si>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</si>
  <si>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</si>
  <si>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</si>
  <si>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</si>
  <si>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</si>
  <si>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</si>
  <si>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</si>
  <si>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</si>
  <si>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</si>
  <si>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</si>
  <si>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</si>
  <si>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</si>
  <si>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</si>
  <si>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</si>
  <si>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</si>
  <si>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</si>
  <si>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</si>
  <si>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</si>
  <si>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</si>
  <si>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</si>
  <si>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</si>
  <si>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</si>
  <si>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</si>
  <si>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</si>
  <si>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</si>
  <si>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</si>
  <si>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</si>
  <si>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</si>
  <si>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</si>
  <si>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</si>
  <si>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</si>
  <si>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</si>
  <si>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</si>
  <si>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</si>
  <si>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</si>
  <si>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</si>
  <si>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</si>
  <si>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</si>
  <si>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</si>
  <si>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</si>
  <si>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</si>
  <si>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</si>
  <si>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</si>
  <si>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</si>
  <si>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</si>
  <si>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</si>
  <si>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</si>
  <si>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</si>
  <si>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</si>
  <si>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</si>
  <si>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</si>
  <si>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</si>
  <si>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</si>
  <si>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</si>
  <si>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</si>
  <si>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</si>
  <si>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</si>
  <si>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</si>
  <si>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11-7-90-5-90.21 </t>
  </si>
  <si>
    <t xml:space="preserve">11-7-90-5-90-22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</si>
  <si>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</si>
  <si>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</si>
  <si>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</si>
  <si>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</si>
  <si>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</si>
  <si>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</si>
  <si>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</si>
  <si>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</si>
  <si>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</si>
  <si>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</si>
  <si>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</si>
  <si>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</si>
  <si>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</si>
  <si>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</si>
  <si>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</si>
  <si>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</si>
  <si>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</si>
  <si>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</si>
  <si>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</si>
  <si>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</si>
  <si>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</si>
  <si>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Health insurance HRA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</si>
  <si>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</si>
  <si>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</si>
  <si>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</si>
  <si>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</si>
  <si>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</si>
  <si>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</si>
  <si>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</si>
  <si>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</si>
  <si>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</si>
  <si>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</si>
  <si>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</si>
  <si>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</si>
  <si>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</si>
  <si>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</si>
  <si>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</si>
  <si>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</si>
  <si>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</si>
  <si>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</si>
  <si>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</si>
  <si>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</si>
  <si>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</si>
  <si>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</si>
  <si>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</si>
  <si>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</si>
  <si>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</si>
  <si>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</si>
  <si>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</si>
  <si>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</si>
  <si>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</si>
  <si>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Town Center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</si>
  <si>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</si>
  <si>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</si>
  <si>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</si>
  <si>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</si>
  <si>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</si>
  <si>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</si>
  <si>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</si>
  <si>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</si>
  <si>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Health insurance opt-out</t>
  </si>
  <si>
    <t>Postage - PZ</t>
  </si>
  <si>
    <t>Advertising - PZ</t>
  </si>
  <si>
    <t>Travel - PZ</t>
  </si>
  <si>
    <t>Contract services planning &amp; zoning</t>
  </si>
  <si>
    <t>Video &amp; broadcasting</t>
  </si>
  <si>
    <t>Transportation Planning</t>
  </si>
  <si>
    <t>Regional planning dues</t>
  </si>
  <si>
    <t>Regular salaries</t>
  </si>
  <si>
    <t>On-call hours</t>
  </si>
  <si>
    <t>SRO contract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</si>
  <si>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</si>
  <si>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</si>
  <si>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</si>
  <si>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</si>
  <si>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</si>
  <si>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</si>
  <si>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</si>
  <si>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</si>
  <si>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</si>
  <si>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</si>
  <si>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</si>
  <si>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</si>
  <si>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</si>
  <si>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</si>
  <si>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</si>
  <si>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</si>
  <si>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Fuel: Gas &amp; Electric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</si>
  <si>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</si>
  <si>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</si>
  <si>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</si>
  <si>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</si>
  <si>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</si>
  <si>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</si>
  <si>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</si>
  <si>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</si>
  <si>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</si>
  <si>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Maintenance</t>
  </si>
  <si>
    <t>Books</t>
  </si>
  <si>
    <t>Programs</t>
  </si>
  <si>
    <t>Library reserve</t>
  </si>
  <si>
    <t>Medical</t>
  </si>
  <si>
    <t>Public relations</t>
  </si>
  <si>
    <t>Turnout gear</t>
  </si>
  <si>
    <t>Air packs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</si>
  <si>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</si>
  <si>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</si>
  <si>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</si>
  <si>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</si>
  <si>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</si>
  <si>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</si>
  <si>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</si>
  <si>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2018 Engine principal</t>
  </si>
  <si>
    <t>2018 Engine interest</t>
  </si>
  <si>
    <t>2005  Engine bond</t>
  </si>
  <si>
    <t>2005 Engine Interest</t>
  </si>
  <si>
    <t>2015 Engine  - bond FY16</t>
  </si>
  <si>
    <t>2015 Engine - Interest FY16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</si>
  <si>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</si>
  <si>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</si>
  <si>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</si>
  <si>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</si>
  <si>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</si>
  <si>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</si>
  <si>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</si>
  <si>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</si>
  <si>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</si>
  <si>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</si>
  <si>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</si>
  <si>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</si>
  <si>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</si>
  <si>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</si>
  <si>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Hale &amp; Hearty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</si>
  <si>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</si>
  <si>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</si>
  <si>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</si>
  <si>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</si>
  <si>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</si>
  <si>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</si>
  <si>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</si>
  <si>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</si>
  <si>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</si>
  <si>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</si>
  <si>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</si>
  <si>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</si>
  <si>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</si>
  <si>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</si>
  <si>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</si>
  <si>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</si>
  <si>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</si>
  <si>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</si>
  <si>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</si>
  <si>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</si>
  <si>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</si>
  <si>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</si>
  <si>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</si>
  <si>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</si>
  <si>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</si>
  <si>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</si>
  <si>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</si>
  <si>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</si>
  <si>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</si>
  <si>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</si>
  <si>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</si>
  <si>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</si>
  <si>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</si>
  <si>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</si>
  <si>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</si>
  <si>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</si>
  <si>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2015 FY16 Tandem truck principal</t>
  </si>
  <si>
    <t>2015 FY16 Dump truck interest</t>
  </si>
  <si>
    <t>2017 FY20 Grader principal</t>
  </si>
  <si>
    <t>2017 FY20 Grader interest</t>
  </si>
  <si>
    <t>2019 FY20 Dump truck interest</t>
  </si>
  <si>
    <t>2020 FY20 Dump Truck principal</t>
  </si>
  <si>
    <t>2020 FY20 Dump Truck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</si>
  <si>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</si>
  <si>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</si>
  <si>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</si>
  <si>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</si>
  <si>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</si>
  <si>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Bulding Maintenance (routine)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</si>
  <si>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</si>
  <si>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</si>
  <si>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</si>
  <si>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</si>
  <si>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</si>
  <si>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</si>
  <si>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</si>
  <si>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 xml:space="preserve">Repair - Park mower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</si>
  <si>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</si>
  <si>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</si>
  <si>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</si>
  <si>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</si>
  <si>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</si>
  <si>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</si>
  <si>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</si>
  <si>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</si>
  <si>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</si>
  <si>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</si>
  <si>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</si>
  <si>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</si>
  <si>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Reserve - Sidewalks</t>
  </si>
  <si>
    <t>10-6-10-1-20.05</t>
  </si>
  <si>
    <t>10-6-10-1-21.01</t>
  </si>
  <si>
    <t xml:space="preserve">10-6-10-1-21.03 </t>
  </si>
  <si>
    <t xml:space="preserve">10-6-10-1-21.02 </t>
  </si>
  <si>
    <t xml:space="preserve">10-6-10-1-40.05 </t>
  </si>
  <si>
    <t xml:space="preserve">10-6-10-2-32.01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</si>
  <si>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</si>
  <si>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</si>
  <si>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</si>
  <si>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</si>
  <si>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</si>
  <si>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</si>
  <si>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</si>
  <si>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</si>
  <si>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</si>
  <si>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</si>
  <si>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>10-6-20-2-03.00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</si>
  <si>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</si>
  <si>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</si>
  <si>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</si>
  <si>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</si>
  <si>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</si>
  <si>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</si>
  <si>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10-6-40-1-99.10 </t>
  </si>
  <si>
    <t xml:space="preserve">10-6-00-0-00.01 </t>
  </si>
  <si>
    <t xml:space="preserve">10-6-12-1-45.01 </t>
  </si>
  <si>
    <t xml:space="preserve">00-0-00-0-00-00 </t>
  </si>
  <si>
    <t>11-6-01-1-01.10</t>
  </si>
  <si>
    <t>11-6-02-2-05.10</t>
  </si>
  <si>
    <t>11-6-50-0-01.10</t>
  </si>
  <si>
    <t>11-6-50-0-01.12</t>
  </si>
  <si>
    <t>11-6-50-0-01.11</t>
  </si>
  <si>
    <t>11-6-50-1-30.01</t>
  </si>
  <si>
    <t>11-6-00-0-00.01</t>
  </si>
  <si>
    <t>11-6-00-0-00.04</t>
  </si>
  <si>
    <t>11-6-90-5-90.49</t>
  </si>
  <si>
    <t>Chart of Accounts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</si>
  <si>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</si>
  <si>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</si>
  <si>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</si>
  <si>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</si>
  <si>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</si>
  <si>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</si>
  <si>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</si>
  <si>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</si>
  <si>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</si>
  <si>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</si>
  <si>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</si>
  <si>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</si>
  <si>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</si>
  <si>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</si>
  <si>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</si>
  <si>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</si>
  <si>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</si>
  <si>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</si>
  <si>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</si>
  <si>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</si>
  <si>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</si>
  <si>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</si>
  <si>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</si>
  <si>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</si>
  <si>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</si>
  <si>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</si>
  <si>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</si>
  <si>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Water &amp; Sewer insurance reimbursement</t>
  </si>
  <si>
    <t>Interest on investments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</si>
  <si>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</si>
  <si>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</si>
  <si>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</si>
  <si>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</si>
  <si>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</si>
  <si>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</si>
  <si>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Vehicle registration Ffees</t>
  </si>
  <si>
    <t>Building maintenance revenue</t>
  </si>
  <si>
    <t xml:space="preserve"> Police local fines</t>
  </si>
  <si>
    <t>Police receipts</t>
  </si>
  <si>
    <t>CESU contribution - SRO</t>
  </si>
  <si>
    <t>Police short term contracts</t>
  </si>
  <si>
    <t>Police overtime/equipment grants</t>
  </si>
  <si>
    <t>Uniform traffic tickets</t>
  </si>
  <si>
    <t>PD sale of town property</t>
  </si>
  <si>
    <t>Rentals &amp; Bolton fees</t>
  </si>
  <si>
    <t>Field use fees</t>
  </si>
  <si>
    <t>Fire revenue - unassigned funds</t>
  </si>
  <si>
    <t>Fire equipment transfer from fund 53</t>
  </si>
  <si>
    <t>Reapprasal transfer from fund 61</t>
  </si>
  <si>
    <t>General Unnassigned Funds</t>
  </si>
  <si>
    <t>Current year property tax</t>
  </si>
  <si>
    <t>Highway state aid</t>
  </si>
  <si>
    <t>Overweight permits</t>
  </si>
  <si>
    <t>Public right of way permits</t>
  </si>
  <si>
    <t>Access permits</t>
  </si>
  <si>
    <t>Garage doors unassigned restricted funds</t>
  </si>
  <si>
    <t>Jericho Rd transfer from fund 15</t>
  </si>
  <si>
    <t>Garage doors transfer from fund 55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</si>
  <si>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</si>
  <si>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</si>
  <si>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</si>
  <si>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</si>
  <si>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</si>
  <si>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</si>
  <si>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</si>
  <si>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Brush Truck</t>
  </si>
  <si>
    <t>2019 FY20 Dump truck principal</t>
  </si>
  <si>
    <t>FY22 Dump Truck #1 interest</t>
  </si>
  <si>
    <t>Dump Truck #3</t>
  </si>
  <si>
    <t>Excavator</t>
  </si>
  <si>
    <t>Bucket Loader</t>
  </si>
  <si>
    <t xml:space="preserve">Legal Reserve </t>
  </si>
  <si>
    <t>Fire Brush Truck transfer from fund 53</t>
  </si>
  <si>
    <t xml:space="preserve">10-8-90-5-95.20 </t>
  </si>
  <si>
    <t>Police Cruiser transfer from fund 51</t>
  </si>
  <si>
    <t>Farmers Market</t>
  </si>
  <si>
    <t>Highway Equipment Offset (restricted, reserves, or loans)</t>
  </si>
  <si>
    <t>FY 2022 - 2023</t>
  </si>
  <si>
    <t>Tax Rate Estimate FY2023</t>
  </si>
  <si>
    <t>Town rate/SB Approved 07/06/21</t>
  </si>
  <si>
    <t>Grandlist July 2021</t>
  </si>
  <si>
    <t>Amount to be raised from FY23 Property Taxes to support Exemptions</t>
  </si>
  <si>
    <t>Total Town Rate/SB - To be set July 2022</t>
  </si>
  <si>
    <t>-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</si>
</sst>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41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10" fontId="12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41" fontId="0" fillId="0" borderId="14" xfId="0" applyNumberFormat="1" applyFill="1" applyBorder="1" applyAlignment="1">
      <alignment/>
    </xf>
    <xf numFmtId="41" fontId="0" fillId="0" borderId="14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4" xfId="0" applyNumberFormat="1" applyFill="1" applyBorder="1" applyAlignment="1" quotePrefix="1">
      <alignment/>
    </xf>
    <xf numFmtId="41" fontId="0" fillId="0" borderId="14" xfId="0" applyNumberFormat="1" applyFill="1" applyBorder="1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32" borderId="0" xfId="0" applyFill="1" applyBorder="1" applyAlignment="1">
      <alignment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Alignment="1">
      <alignment/>
    </xf>
    <xf numFmtId="41" fontId="1" fillId="0" borderId="11" xfId="44" applyNumberFormat="1" applyFont="1" applyFill="1" applyBorder="1" applyAlignment="1" applyProtection="1">
      <alignment horizontal="center" wrapText="1"/>
      <protection locked="0"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165" fontId="4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0" applyNumberFormat="1" applyFill="1" applyAlignment="1">
      <alignment/>
    </xf>
    <xf numFmtId="41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41" fontId="0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>
      <alignment/>
    </xf>
    <xf numFmtId="0" fontId="53" fillId="0" borderId="0" xfId="0" applyFont="1" applyFill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0" xfId="44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Border="1" applyAlignment="1">
      <alignment/>
    </xf>
    <xf numFmtId="41" fontId="1" fillId="0" borderId="16" xfId="44" applyNumberFormat="1" applyFont="1" applyFill="1" applyBorder="1" applyAlignment="1">
      <alignment/>
    </xf>
    <xf numFmtId="41" fontId="1" fillId="0" borderId="0" xfId="44" applyNumberFormat="1" applyFont="1" applyFill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53" fillId="0" borderId="11" xfId="0" applyNumberFormat="1" applyFont="1" applyFill="1" applyBorder="1" applyAlignment="1" applyProtection="1">
      <alignment/>
      <protection locked="0"/>
    </xf>
    <xf numFmtId="0" fontId="0" fillId="0" borderId="0" xfId="59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0" fontId="0" fillId="0" borderId="17" xfId="59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18" xfId="44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32" borderId="14" xfId="0" applyNumberFormat="1" applyFill="1" applyBorder="1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 applyProtection="1">
      <alignment/>
      <protection/>
    </xf>
    <xf numFmtId="41" fontId="12" fillId="0" borderId="12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32" borderId="11" xfId="0" applyNumberFormat="1" applyFill="1" applyBorder="1" applyAlignment="1" applyProtection="1">
      <alignment/>
      <protection locked="0"/>
    </xf>
    <xf numFmtId="41" fontId="0" fillId="33" borderId="12" xfId="0" applyNumberFormat="1" applyFill="1" applyBorder="1" applyAlignment="1" applyProtection="1">
      <alignment/>
      <protection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165" fontId="4" fillId="32" borderId="0" xfId="44" applyNumberFormat="1" applyFont="1" applyFill="1" applyBorder="1" applyAlignment="1">
      <alignment/>
    </xf>
    <xf numFmtId="186" fontId="4" fillId="32" borderId="0" xfId="44" applyNumberFormat="1" applyFont="1" applyFill="1" applyBorder="1" applyAlignment="1">
      <alignment horizontal="right"/>
    </xf>
    <xf numFmtId="165" fontId="4" fillId="32" borderId="11" xfId="44" applyNumberFormat="1" applyFont="1" applyFill="1" applyBorder="1" applyAlignment="1">
      <alignment/>
    </xf>
    <xf numFmtId="186" fontId="4" fillId="32" borderId="11" xfId="44" applyNumberFormat="1" applyFont="1" applyFill="1" applyBorder="1" applyAlignment="1">
      <alignment horizontal="right"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/>
    </xf>
    <xf numFmtId="165" fontId="4" fillId="32" borderId="0" xfId="0" applyNumberFormat="1" applyFont="1" applyFill="1" applyBorder="1" applyAlignment="1">
      <alignment/>
    </xf>
    <xf numFmtId="0" fontId="7" fillId="32" borderId="19" xfId="0" applyFont="1" applyFill="1" applyBorder="1" applyAlignment="1">
      <alignment/>
    </xf>
    <xf numFmtId="186" fontId="0" fillId="32" borderId="0" xfId="42" applyNumberFormat="1" applyFont="1" applyFill="1" applyBorder="1" applyAlignment="1">
      <alignment horizontal="right"/>
    </xf>
    <xf numFmtId="0" fontId="0" fillId="32" borderId="21" xfId="0" applyFill="1" applyBorder="1" applyAlignment="1">
      <alignment/>
    </xf>
    <xf numFmtId="0" fontId="0" fillId="32" borderId="11" xfId="0" applyFill="1" applyBorder="1" applyAlignment="1">
      <alignment/>
    </xf>
    <xf numFmtId="188" fontId="0" fillId="32" borderId="11" xfId="0" applyNumberFormat="1" applyFill="1" applyBorder="1" applyAlignment="1">
      <alignment/>
    </xf>
    <xf numFmtId="10" fontId="0" fillId="32" borderId="11" xfId="59" applyNumberFormat="1" applyFont="1" applyFill="1" applyBorder="1" applyAlignment="1">
      <alignment horizontal="right"/>
    </xf>
    <xf numFmtId="10" fontId="0" fillId="32" borderId="11" xfId="59" applyNumberFormat="1" applyFont="1" applyFill="1" applyBorder="1" applyAlignment="1">
      <alignment/>
    </xf>
    <xf numFmtId="0" fontId="0" fillId="32" borderId="20" xfId="0" applyFill="1" applyBorder="1" applyAlignment="1">
      <alignment/>
    </xf>
    <xf numFmtId="0" fontId="16" fillId="32" borderId="22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41" fontId="0" fillId="32" borderId="0" xfId="59" applyNumberFormat="1" applyFont="1" applyFill="1" applyBorder="1" applyAlignment="1">
      <alignment/>
    </xf>
    <xf numFmtId="41" fontId="4" fillId="32" borderId="0" xfId="0" applyNumberFormat="1" applyFont="1" applyFill="1" applyBorder="1" applyAlignment="1">
      <alignment/>
    </xf>
    <xf numFmtId="0" fontId="0" fillId="32" borderId="17" xfId="0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165" fontId="6" fillId="32" borderId="0" xfId="44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4" fillId="32" borderId="0" xfId="44" applyNumberFormat="1" applyFont="1" applyFill="1" applyBorder="1" applyAlignment="1">
      <alignment/>
    </xf>
    <xf numFmtId="0" fontId="4" fillId="32" borderId="21" xfId="0" applyFont="1" applyFill="1" applyBorder="1" applyAlignment="1">
      <alignment/>
    </xf>
    <xf numFmtId="174" fontId="4" fillId="32" borderId="11" xfId="44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41" fontId="53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41" fontId="0" fillId="32" borderId="0" xfId="0" applyNumberForma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41" fontId="0" fillId="32" borderId="14" xfId="0" applyNumberFormat="1" applyFont="1" applyFill="1" applyBorder="1" applyAlignment="1" applyProtection="1">
      <alignment horizontal="right"/>
      <protection locked="0"/>
    </xf>
    <xf numFmtId="41" fontId="0" fillId="34" borderId="11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1" fontId="0" fillId="32" borderId="14" xfId="0" applyNumberFormat="1" applyFill="1" applyBorder="1" applyAlignment="1" applyProtection="1">
      <alignment/>
      <protection/>
    </xf>
    <xf numFmtId="43" fontId="0" fillId="0" borderId="0" xfId="44" applyNumberFormat="1" applyFont="1" applyFill="1" applyAlignment="1">
      <alignment/>
    </xf>
    <xf numFmtId="41" fontId="0" fillId="32" borderId="14" xfId="0" applyNumberFormat="1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35" borderId="0" xfId="44" applyNumberFormat="1" applyFont="1" applyFill="1" applyAlignment="1">
      <alignment/>
    </xf>
    <xf numFmtId="41" fontId="0" fillId="35" borderId="14" xfId="0" applyNumberFormat="1" applyFont="1" applyFill="1" applyBorder="1" applyAlignment="1" applyProtection="1">
      <alignment/>
      <protection locked="0"/>
    </xf>
    <xf numFmtId="41" fontId="0" fillId="35" borderId="14" xfId="0" applyNumberFormat="1" applyFill="1" applyBorder="1" applyAlignment="1" applyProtection="1">
      <alignment/>
      <protection locked="0"/>
    </xf>
    <xf numFmtId="41" fontId="0" fillId="35" borderId="14" xfId="0" applyNumberFormat="1" applyFill="1" applyBorder="1" applyAlignment="1" applyProtection="1">
      <alignment/>
      <protection/>
    </xf>
    <xf numFmtId="41" fontId="0" fillId="35" borderId="11" xfId="0" applyNumberFormat="1" applyFill="1" applyBorder="1" applyAlignment="1" applyProtection="1">
      <alignment/>
      <protection locked="0"/>
    </xf>
    <xf numFmtId="41" fontId="0" fillId="35" borderId="0" xfId="44" applyNumberFormat="1" applyFont="1" applyFill="1" applyAlignment="1">
      <alignment/>
    </xf>
    <xf numFmtId="41" fontId="0" fillId="35" borderId="0" xfId="44" applyNumberFormat="1" applyFont="1" applyFill="1" applyAlignment="1">
      <alignment/>
    </xf>
    <xf numFmtId="41" fontId="0" fillId="32" borderId="0" xfId="0" applyNumberFormat="1" applyFont="1" applyFill="1" applyBorder="1" applyAlignment="1" applyProtection="1">
      <alignment/>
      <protection locked="0"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Alignment="1">
      <alignment/>
    </xf>
    <xf numFmtId="41" fontId="0" fillId="35" borderId="0" xfId="44" applyNumberFormat="1" applyFont="1" applyFill="1" applyBorder="1" applyAlignment="1">
      <alignment/>
    </xf>
    <xf numFmtId="39" fontId="4" fillId="0" borderId="0" xfId="44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65" fontId="4" fillId="0" borderId="11" xfId="44" applyNumberFormat="1" applyFont="1" applyFill="1" applyBorder="1" applyAlignment="1">
      <alignment/>
    </xf>
    <xf numFmtId="186" fontId="4" fillId="0" borderId="11" xfId="44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41" fontId="0" fillId="32" borderId="14" xfId="0" applyNumberFormat="1" applyFont="1" applyFill="1" applyBorder="1" applyAlignment="1" applyProtection="1">
      <alignment/>
      <protection locked="0"/>
    </xf>
    <xf numFmtId="41" fontId="0" fillId="0" borderId="23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8.8515625" defaultRowHeight="12.75"/>
  <cols>
    <col min="1" max="1" width="14.57421875" style="8" bestFit="1" customWidth="1"/>
    <col min="2" max="2" width="35.7109375" style="8" customWidth="1"/>
    <col min="3" max="6" width="13.00390625" style="18" customWidth="1"/>
    <col min="7" max="7" width="12.28125" style="18" bestFit="1" customWidth="1"/>
    <col min="8" max="8" width="10.28125" style="31" customWidth="1"/>
    <col min="9" max="9" width="8.8515625" style="8" customWidth="1"/>
    <col min="10" max="16384" width="8.8515625" style="8" customWidth="1"/>
  </cols>
  <sheetData>
    <row r="1" spans="1:8" s="16" customFormat="1" ht="30" customHeight="1" thickBot="1">
      <c r="A1" s="14" t="s">
        <v>64</v>
      </c>
      <c r="B1" s="14" t="s">
        <v>20</v>
      </c>
      <c r="C1" s="15" t="s">
        <v>35</v>
      </c>
      <c r="D1" s="15" t="s">
        <v>60</v>
      </c>
      <c r="E1" s="15" t="s">
        <v>37</v>
      </c>
      <c r="F1" s="15" t="s">
        <v>59</v>
      </c>
      <c r="G1" s="15" t="s">
        <v>38</v>
      </c>
      <c r="H1" s="30"/>
    </row>
    <row r="2" spans="1:2" ht="19.5" customHeight="1">
      <c r="A2" s="17"/>
      <c r="B2" s="17" t="s">
        <v>1</v>
      </c>
    </row>
    <row r="3" spans="1:7" ht="19.5" customHeight="1" thickBot="1">
      <c r="A3" s="10" t="s">
        <v>65</v>
      </c>
      <c r="B3" s="10" t="s">
        <v>321</v>
      </c>
      <c r="C3" s="35">
        <v>240696</v>
      </c>
      <c r="D3" s="35">
        <v>242190.93</v>
      </c>
      <c r="E3" s="35">
        <v>249721</v>
      </c>
      <c r="F3" s="35">
        <v>253139</v>
      </c>
      <c r="G3" s="7">
        <f>(F3-E3)/E3</f>
        <v>0.01368727499889877</v>
      </c>
    </row>
    <row r="4" spans="1:7" ht="19.5" customHeight="1" thickBot="1">
      <c r="A4" s="8" t="s">
        <v>66</v>
      </c>
      <c r="B4" s="10" t="s">
        <v>322</v>
      </c>
      <c r="C4" s="35">
        <v>3000</v>
      </c>
      <c r="D4" s="35">
        <v>2588.38</v>
      </c>
      <c r="E4" s="35">
        <v>3000</v>
      </c>
      <c r="F4" s="35">
        <v>3000</v>
      </c>
      <c r="G4" s="7">
        <f aca="true" t="shared" si="0" ref="G4:G50">(F4-E4)/E4</f>
        <v>0</v>
      </c>
    </row>
    <row r="5" spans="1:7" ht="19.5" customHeight="1" thickBot="1">
      <c r="A5" s="8" t="s">
        <v>68</v>
      </c>
      <c r="B5" s="10" t="s">
        <v>324</v>
      </c>
      <c r="C5" s="35">
        <v>12000</v>
      </c>
      <c r="D5" s="35">
        <v>7756.79</v>
      </c>
      <c r="E5" s="35">
        <v>14000</v>
      </c>
      <c r="F5" s="164">
        <v>10000</v>
      </c>
      <c r="G5" s="7">
        <f t="shared" si="0"/>
        <v>-0.2857142857142857</v>
      </c>
    </row>
    <row r="6" spans="1:7" ht="19.5" customHeight="1" thickBot="1">
      <c r="A6" s="8" t="s">
        <v>67</v>
      </c>
      <c r="B6" s="10" t="s">
        <v>323</v>
      </c>
      <c r="C6" s="35">
        <v>3750</v>
      </c>
      <c r="D6" s="35">
        <v>3750</v>
      </c>
      <c r="E6" s="35">
        <v>3750</v>
      </c>
      <c r="F6" s="35">
        <v>3750</v>
      </c>
      <c r="G6" s="7">
        <f t="shared" si="0"/>
        <v>0</v>
      </c>
    </row>
    <row r="7" spans="1:7" ht="19.5" customHeight="1" thickBot="1">
      <c r="A7" s="8" t="s">
        <v>69</v>
      </c>
      <c r="B7" s="10" t="s">
        <v>325</v>
      </c>
      <c r="C7" s="35">
        <v>5000</v>
      </c>
      <c r="D7" s="35">
        <v>5019.29</v>
      </c>
      <c r="E7" s="35">
        <v>5000</v>
      </c>
      <c r="F7" s="35">
        <v>5000</v>
      </c>
      <c r="G7" s="7">
        <f t="shared" si="0"/>
        <v>0</v>
      </c>
    </row>
    <row r="8" spans="1:7" ht="19.5" customHeight="1" thickBot="1">
      <c r="A8" s="10"/>
      <c r="B8" s="10" t="s">
        <v>63</v>
      </c>
      <c r="C8" s="35"/>
      <c r="D8" s="35"/>
      <c r="E8" s="35"/>
      <c r="F8" s="35">
        <v>3000</v>
      </c>
      <c r="G8" s="189" t="s">
        <v>632</v>
      </c>
    </row>
    <row r="9" spans="1:9" ht="19.5" customHeight="1" thickBot="1">
      <c r="A9" s="8" t="s">
        <v>70</v>
      </c>
      <c r="B9" s="10" t="s">
        <v>326</v>
      </c>
      <c r="C9" s="35">
        <v>19843</v>
      </c>
      <c r="D9" s="35">
        <v>20419.28</v>
      </c>
      <c r="E9" s="35">
        <v>20692</v>
      </c>
      <c r="F9" s="35">
        <f>SUM(F3:F8)*7.7%</f>
        <v>21397.453</v>
      </c>
      <c r="G9" s="7">
        <f t="shared" si="0"/>
        <v>0.03409303112313944</v>
      </c>
      <c r="I9" s="1"/>
    </row>
    <row r="10" spans="1:7" ht="19.5" customHeight="1" thickBot="1">
      <c r="A10" s="8" t="s">
        <v>71</v>
      </c>
      <c r="B10" s="10" t="s">
        <v>327</v>
      </c>
      <c r="C10" s="35">
        <v>14066</v>
      </c>
      <c r="D10" s="35">
        <v>14123.71</v>
      </c>
      <c r="E10" s="35">
        <v>14295</v>
      </c>
      <c r="F10" s="99">
        <v>14295</v>
      </c>
      <c r="G10" s="7">
        <f t="shared" si="0"/>
        <v>0</v>
      </c>
    </row>
    <row r="11" spans="1:7" ht="19.5" customHeight="1" thickBot="1">
      <c r="A11" s="8" t="s">
        <v>72</v>
      </c>
      <c r="B11" s="10" t="s">
        <v>328</v>
      </c>
      <c r="C11" s="35">
        <v>26423</v>
      </c>
      <c r="D11" s="35">
        <v>26624.94</v>
      </c>
      <c r="E11" s="35">
        <v>24574</v>
      </c>
      <c r="F11" s="35">
        <v>25947</v>
      </c>
      <c r="G11" s="7">
        <f t="shared" si="0"/>
        <v>0.055872059900708065</v>
      </c>
    </row>
    <row r="12" spans="1:7" ht="19.5" customHeight="1" thickBot="1">
      <c r="A12" s="8" t="s">
        <v>73</v>
      </c>
      <c r="B12" s="10" t="s">
        <v>329</v>
      </c>
      <c r="C12" s="35">
        <v>1000</v>
      </c>
      <c r="D12" s="35">
        <v>4161.96</v>
      </c>
      <c r="E12" s="35">
        <v>4162</v>
      </c>
      <c r="F12" s="35">
        <v>4583</v>
      </c>
      <c r="G12" s="7">
        <f t="shared" si="0"/>
        <v>0.10115329168668909</v>
      </c>
    </row>
    <row r="13" spans="1:7" ht="19.5" customHeight="1" thickBot="1">
      <c r="A13" s="8" t="s">
        <v>74</v>
      </c>
      <c r="B13" s="10" t="s">
        <v>330</v>
      </c>
      <c r="C13" s="35">
        <v>1120</v>
      </c>
      <c r="D13" s="35">
        <v>240</v>
      </c>
      <c r="E13" s="35">
        <v>0</v>
      </c>
      <c r="F13" s="35">
        <v>0</v>
      </c>
      <c r="G13" s="7">
        <v>0</v>
      </c>
    </row>
    <row r="14" spans="1:7" ht="19.5" customHeight="1" thickBot="1">
      <c r="A14" s="8" t="s">
        <v>75</v>
      </c>
      <c r="B14" s="10" t="s">
        <v>331</v>
      </c>
      <c r="C14" s="35">
        <v>1625</v>
      </c>
      <c r="D14" s="35">
        <v>1370.66</v>
      </c>
      <c r="E14" s="35">
        <v>1485</v>
      </c>
      <c r="F14" s="35">
        <v>1500</v>
      </c>
      <c r="G14" s="7">
        <f t="shared" si="0"/>
        <v>0.010101010101010102</v>
      </c>
    </row>
    <row r="15" spans="1:7" ht="19.5" customHeight="1" thickBot="1">
      <c r="A15" s="8" t="s">
        <v>76</v>
      </c>
      <c r="B15" s="10" t="s">
        <v>332</v>
      </c>
      <c r="C15" s="35">
        <v>2300</v>
      </c>
      <c r="D15" s="35">
        <v>2795</v>
      </c>
      <c r="E15" s="35">
        <v>2300</v>
      </c>
      <c r="F15" s="99">
        <v>2300</v>
      </c>
      <c r="G15" s="7">
        <f t="shared" si="0"/>
        <v>0</v>
      </c>
    </row>
    <row r="16" spans="1:7" ht="19.5" customHeight="1" thickBot="1">
      <c r="A16" s="8" t="s">
        <v>77</v>
      </c>
      <c r="B16" s="10" t="s">
        <v>333</v>
      </c>
      <c r="C16" s="35">
        <v>350</v>
      </c>
      <c r="D16" s="35">
        <v>285</v>
      </c>
      <c r="E16" s="35">
        <v>350</v>
      </c>
      <c r="F16" s="35">
        <v>350</v>
      </c>
      <c r="G16" s="7">
        <f t="shared" si="0"/>
        <v>0</v>
      </c>
    </row>
    <row r="17" spans="1:7" ht="19.5" customHeight="1" thickBot="1">
      <c r="A17" s="10" t="s">
        <v>78</v>
      </c>
      <c r="B17" s="10" t="s">
        <v>334</v>
      </c>
      <c r="C17" s="35">
        <v>1250</v>
      </c>
      <c r="D17" s="35">
        <v>975</v>
      </c>
      <c r="E17" s="35">
        <v>1250</v>
      </c>
      <c r="F17" s="35">
        <v>1250</v>
      </c>
      <c r="G17" s="7">
        <f t="shared" si="0"/>
        <v>0</v>
      </c>
    </row>
    <row r="18" spans="1:7" ht="19.5" customHeight="1" thickBot="1">
      <c r="A18" s="8" t="s">
        <v>79</v>
      </c>
      <c r="B18" s="10" t="s">
        <v>335</v>
      </c>
      <c r="C18" s="35">
        <v>1000</v>
      </c>
      <c r="D18" s="35">
        <v>30</v>
      </c>
      <c r="E18" s="35">
        <v>5000</v>
      </c>
      <c r="F18" s="35">
        <v>1000</v>
      </c>
      <c r="G18" s="7">
        <f t="shared" si="0"/>
        <v>-0.8</v>
      </c>
    </row>
    <row r="19" spans="1:7" ht="19.5" customHeight="1" thickBot="1">
      <c r="A19" s="8" t="s">
        <v>80</v>
      </c>
      <c r="B19" s="10" t="s">
        <v>336</v>
      </c>
      <c r="C19" s="35">
        <v>300</v>
      </c>
      <c r="D19" s="35">
        <v>59.14</v>
      </c>
      <c r="E19" s="35">
        <v>300</v>
      </c>
      <c r="F19" s="35">
        <v>100</v>
      </c>
      <c r="G19" s="7">
        <f t="shared" si="0"/>
        <v>-0.6666666666666666</v>
      </c>
    </row>
    <row r="20" spans="1:7" ht="19.5" customHeight="1" thickBot="1">
      <c r="A20" s="8" t="s">
        <v>81</v>
      </c>
      <c r="B20" s="10" t="s">
        <v>337</v>
      </c>
      <c r="C20" s="35">
        <v>1500</v>
      </c>
      <c r="D20" s="35">
        <v>957.54</v>
      </c>
      <c r="E20" s="35">
        <v>1500</v>
      </c>
      <c r="F20" s="35">
        <v>1500</v>
      </c>
      <c r="G20" s="7">
        <f t="shared" si="0"/>
        <v>0</v>
      </c>
    </row>
    <row r="21" spans="1:7" ht="19.5" customHeight="1" thickBot="1">
      <c r="A21" s="8" t="s">
        <v>82</v>
      </c>
      <c r="B21" s="10" t="s">
        <v>338</v>
      </c>
      <c r="C21" s="35">
        <v>3000</v>
      </c>
      <c r="D21" s="35">
        <v>2917.76</v>
      </c>
      <c r="E21" s="35">
        <v>5000</v>
      </c>
      <c r="F21" s="35">
        <v>3000</v>
      </c>
      <c r="G21" s="7">
        <f t="shared" si="0"/>
        <v>-0.4</v>
      </c>
    </row>
    <row r="22" spans="1:7" ht="19.5" customHeight="1" thickBot="1">
      <c r="A22" s="8" t="s">
        <v>83</v>
      </c>
      <c r="B22" s="10" t="s">
        <v>339</v>
      </c>
      <c r="C22" s="35">
        <v>3600</v>
      </c>
      <c r="D22" s="35">
        <v>3518.37</v>
      </c>
      <c r="E22" s="35">
        <v>3600</v>
      </c>
      <c r="F22" s="35">
        <v>3600</v>
      </c>
      <c r="G22" s="7">
        <f t="shared" si="0"/>
        <v>0</v>
      </c>
    </row>
    <row r="23" spans="1:7" ht="18.75" customHeight="1" thickBot="1">
      <c r="A23" s="8" t="s">
        <v>84</v>
      </c>
      <c r="B23" s="10" t="s">
        <v>340</v>
      </c>
      <c r="C23" s="35">
        <v>4500</v>
      </c>
      <c r="D23" s="35">
        <v>5851.08</v>
      </c>
      <c r="E23" s="35">
        <v>5000</v>
      </c>
      <c r="F23" s="35">
        <v>5500</v>
      </c>
      <c r="G23" s="7">
        <f t="shared" si="0"/>
        <v>0.1</v>
      </c>
    </row>
    <row r="24" spans="1:7" ht="19.5" customHeight="1" thickBot="1">
      <c r="A24" s="8" t="s">
        <v>85</v>
      </c>
      <c r="B24" s="10" t="s">
        <v>341</v>
      </c>
      <c r="C24" s="35">
        <v>3300</v>
      </c>
      <c r="D24" s="35">
        <v>2257.39</v>
      </c>
      <c r="E24" s="35">
        <v>3300</v>
      </c>
      <c r="F24" s="153">
        <v>13000</v>
      </c>
      <c r="G24" s="7">
        <f t="shared" si="0"/>
        <v>2.9393939393939394</v>
      </c>
    </row>
    <row r="25" spans="1:7" ht="19.5" customHeight="1" thickBot="1">
      <c r="A25" s="8" t="s">
        <v>86</v>
      </c>
      <c r="B25" s="10" t="s">
        <v>342</v>
      </c>
      <c r="C25" s="35">
        <v>3800</v>
      </c>
      <c r="D25" s="35">
        <v>4013.3</v>
      </c>
      <c r="E25" s="35">
        <v>3800</v>
      </c>
      <c r="F25" s="35">
        <v>4000</v>
      </c>
      <c r="G25" s="7">
        <f t="shared" si="0"/>
        <v>0.05263157894736842</v>
      </c>
    </row>
    <row r="26" spans="1:7" ht="19.5" customHeight="1" thickBot="1">
      <c r="A26" s="8" t="s">
        <v>87</v>
      </c>
      <c r="B26" s="10" t="s">
        <v>343</v>
      </c>
      <c r="C26" s="35">
        <v>8000</v>
      </c>
      <c r="D26" s="35">
        <v>8406.51</v>
      </c>
      <c r="E26" s="35">
        <v>8000</v>
      </c>
      <c r="F26" s="35">
        <v>8500</v>
      </c>
      <c r="G26" s="7">
        <f t="shared" si="0"/>
        <v>0.0625</v>
      </c>
    </row>
    <row r="27" spans="1:7" ht="19.5" customHeight="1" thickBot="1">
      <c r="A27" s="10" t="s">
        <v>88</v>
      </c>
      <c r="B27" s="10" t="s">
        <v>344</v>
      </c>
      <c r="C27" s="35">
        <v>1300</v>
      </c>
      <c r="D27" s="35">
        <v>583.14</v>
      </c>
      <c r="E27" s="35">
        <v>11300</v>
      </c>
      <c r="F27" s="35">
        <v>4000</v>
      </c>
      <c r="G27" s="7">
        <f t="shared" si="0"/>
        <v>-0.6460176991150443</v>
      </c>
    </row>
    <row r="28" spans="1:7" ht="19.5" customHeight="1" thickBot="1">
      <c r="A28" s="8" t="s">
        <v>89</v>
      </c>
      <c r="B28" s="10" t="s">
        <v>345</v>
      </c>
      <c r="C28" s="35">
        <v>4000</v>
      </c>
      <c r="D28" s="35">
        <v>1400.65</v>
      </c>
      <c r="E28" s="35">
        <v>4000</v>
      </c>
      <c r="F28" s="35">
        <v>2000</v>
      </c>
      <c r="G28" s="7">
        <f t="shared" si="0"/>
        <v>-0.5</v>
      </c>
    </row>
    <row r="29" spans="1:7" ht="19.5" customHeight="1" thickBot="1">
      <c r="A29" s="10" t="s">
        <v>105</v>
      </c>
      <c r="B29" s="10" t="s">
        <v>359</v>
      </c>
      <c r="C29" s="35">
        <v>60637</v>
      </c>
      <c r="D29" s="35">
        <v>37148.05</v>
      </c>
      <c r="E29" s="35">
        <v>22811</v>
      </c>
      <c r="F29" s="99">
        <v>22811</v>
      </c>
      <c r="G29" s="7">
        <f t="shared" si="0"/>
        <v>0</v>
      </c>
    </row>
    <row r="30" spans="1:7" ht="19.5" customHeight="1" thickBot="1">
      <c r="A30" s="10" t="s">
        <v>106</v>
      </c>
      <c r="B30" s="10" t="s">
        <v>360</v>
      </c>
      <c r="C30" s="27">
        <v>0</v>
      </c>
      <c r="D30" s="27">
        <v>0</v>
      </c>
      <c r="E30" s="37">
        <v>8875</v>
      </c>
      <c r="F30" s="99">
        <v>8875</v>
      </c>
      <c r="G30" s="7">
        <f t="shared" si="0"/>
        <v>0</v>
      </c>
    </row>
    <row r="31" spans="1:7" ht="19.5" customHeight="1" thickBot="1">
      <c r="A31" s="8" t="s">
        <v>102</v>
      </c>
      <c r="B31" s="10" t="s">
        <v>357</v>
      </c>
      <c r="C31" s="35">
        <v>10000</v>
      </c>
      <c r="D31" s="35">
        <v>31479.35</v>
      </c>
      <c r="E31" s="35">
        <v>10000</v>
      </c>
      <c r="F31" s="35">
        <v>20000</v>
      </c>
      <c r="G31" s="7">
        <f t="shared" si="0"/>
        <v>1</v>
      </c>
    </row>
    <row r="32" spans="1:7" ht="19.5" customHeight="1" thickBot="1">
      <c r="A32" s="8" t="s">
        <v>104</v>
      </c>
      <c r="B32" s="10" t="s">
        <v>358</v>
      </c>
      <c r="C32" s="35">
        <v>3000</v>
      </c>
      <c r="D32" s="35">
        <v>160</v>
      </c>
      <c r="E32" s="35">
        <v>3000</v>
      </c>
      <c r="F32" s="35">
        <v>1000</v>
      </c>
      <c r="G32" s="7">
        <f t="shared" si="0"/>
        <v>-0.6666666666666666</v>
      </c>
    </row>
    <row r="33" spans="1:7" ht="19.5" customHeight="1" thickBot="1">
      <c r="A33" s="8" t="s">
        <v>90</v>
      </c>
      <c r="B33" s="10" t="s">
        <v>346</v>
      </c>
      <c r="C33" s="35">
        <v>8500</v>
      </c>
      <c r="D33" s="35">
        <v>8509.44</v>
      </c>
      <c r="E33" s="35">
        <v>5000</v>
      </c>
      <c r="F33" s="35">
        <v>8000</v>
      </c>
      <c r="G33" s="7">
        <f t="shared" si="0"/>
        <v>0.6</v>
      </c>
    </row>
    <row r="34" spans="1:7" ht="19.5" customHeight="1" thickBot="1">
      <c r="A34" s="10" t="s">
        <v>91</v>
      </c>
      <c r="B34" s="10" t="s">
        <v>347</v>
      </c>
      <c r="C34" s="35">
        <v>5500</v>
      </c>
      <c r="D34" s="35">
        <v>2757.8</v>
      </c>
      <c r="E34" s="35">
        <v>5500</v>
      </c>
      <c r="F34" s="35">
        <v>5000</v>
      </c>
      <c r="G34" s="7">
        <f t="shared" si="0"/>
        <v>-0.09090909090909091</v>
      </c>
    </row>
    <row r="35" spans="1:7" ht="19.5" customHeight="1" thickBot="1">
      <c r="A35" s="10" t="s">
        <v>92</v>
      </c>
      <c r="B35" s="10" t="s">
        <v>487</v>
      </c>
      <c r="C35" s="35">
        <v>12500</v>
      </c>
      <c r="D35" s="35">
        <v>20120.39</v>
      </c>
      <c r="E35" s="35">
        <v>12880</v>
      </c>
      <c r="F35" s="35">
        <v>20000</v>
      </c>
      <c r="G35" s="7">
        <f t="shared" si="0"/>
        <v>0.5527950310559007</v>
      </c>
    </row>
    <row r="36" spans="1:7" ht="19.5" customHeight="1" thickBot="1">
      <c r="A36" s="8" t="s">
        <v>103</v>
      </c>
      <c r="B36" s="10" t="s">
        <v>488</v>
      </c>
      <c r="C36" s="35">
        <v>29070</v>
      </c>
      <c r="D36" s="35">
        <v>27922</v>
      </c>
      <c r="E36" s="35">
        <v>37700</v>
      </c>
      <c r="F36" s="35">
        <v>28000</v>
      </c>
      <c r="G36" s="7">
        <f t="shared" si="0"/>
        <v>-0.2572944297082228</v>
      </c>
    </row>
    <row r="37" spans="1:7" ht="19.5" customHeight="1" thickBot="1">
      <c r="A37" s="10" t="s">
        <v>93</v>
      </c>
      <c r="B37" s="10" t="s">
        <v>348</v>
      </c>
      <c r="C37" s="35">
        <v>2500</v>
      </c>
      <c r="D37" s="35">
        <v>4849.99</v>
      </c>
      <c r="E37" s="35">
        <v>2000</v>
      </c>
      <c r="F37" s="164">
        <v>12000</v>
      </c>
      <c r="G37" s="7">
        <f t="shared" si="0"/>
        <v>5</v>
      </c>
    </row>
    <row r="38" spans="1:7" ht="19.5" customHeight="1" thickBot="1">
      <c r="A38" s="8" t="s">
        <v>94</v>
      </c>
      <c r="B38" s="10" t="s">
        <v>349</v>
      </c>
      <c r="C38" s="35">
        <v>8500</v>
      </c>
      <c r="D38" s="35">
        <v>6941.11</v>
      </c>
      <c r="E38" s="35">
        <v>8000</v>
      </c>
      <c r="F38" s="35">
        <v>8000</v>
      </c>
      <c r="G38" s="7">
        <f t="shared" si="0"/>
        <v>0</v>
      </c>
    </row>
    <row r="39" spans="1:7" ht="19.5" customHeight="1" thickBot="1">
      <c r="A39" s="8" t="s">
        <v>95</v>
      </c>
      <c r="B39" s="10" t="s">
        <v>350</v>
      </c>
      <c r="C39" s="35">
        <v>8000</v>
      </c>
      <c r="D39" s="35">
        <v>9518.49</v>
      </c>
      <c r="E39" s="35">
        <v>9000</v>
      </c>
      <c r="F39" s="35">
        <v>10000</v>
      </c>
      <c r="G39" s="7">
        <f t="shared" si="0"/>
        <v>0.1111111111111111</v>
      </c>
    </row>
    <row r="40" spans="1:7" ht="19.5" customHeight="1" thickBot="1">
      <c r="A40" s="8" t="s">
        <v>96</v>
      </c>
      <c r="B40" s="10" t="s">
        <v>351</v>
      </c>
      <c r="C40" s="27">
        <v>0</v>
      </c>
      <c r="D40" s="27">
        <v>273.12</v>
      </c>
      <c r="E40" s="27">
        <v>100</v>
      </c>
      <c r="F40" s="164">
        <v>500</v>
      </c>
      <c r="G40" s="7">
        <f t="shared" si="0"/>
        <v>4</v>
      </c>
    </row>
    <row r="41" spans="1:7" ht="19.5" customHeight="1" thickBot="1">
      <c r="A41" s="8" t="s">
        <v>97</v>
      </c>
      <c r="B41" s="10" t="s">
        <v>352</v>
      </c>
      <c r="C41" s="35">
        <v>5500</v>
      </c>
      <c r="D41" s="35">
        <v>6687.36</v>
      </c>
      <c r="E41" s="35">
        <v>7000</v>
      </c>
      <c r="F41" s="35">
        <v>7000</v>
      </c>
      <c r="G41" s="7">
        <f t="shared" si="0"/>
        <v>0</v>
      </c>
    </row>
    <row r="42" spans="1:7" ht="19.5" customHeight="1" thickBot="1">
      <c r="A42" s="8" t="s">
        <v>98</v>
      </c>
      <c r="B42" s="10" t="s">
        <v>353</v>
      </c>
      <c r="C42" s="35">
        <v>1800</v>
      </c>
      <c r="D42" s="35">
        <v>1786.1</v>
      </c>
      <c r="E42" s="35">
        <v>2000</v>
      </c>
      <c r="F42" s="35">
        <v>2000</v>
      </c>
      <c r="G42" s="7">
        <f t="shared" si="0"/>
        <v>0</v>
      </c>
    </row>
    <row r="43" spans="1:7" ht="19.5" customHeight="1" thickBot="1">
      <c r="A43" s="8" t="s">
        <v>99</v>
      </c>
      <c r="B43" s="10" t="s">
        <v>354</v>
      </c>
      <c r="C43" s="35">
        <v>11000</v>
      </c>
      <c r="D43" s="35">
        <v>22040.76</v>
      </c>
      <c r="E43" s="35">
        <v>15000</v>
      </c>
      <c r="F43" s="35">
        <v>15000</v>
      </c>
      <c r="G43" s="7">
        <f t="shared" si="0"/>
        <v>0</v>
      </c>
    </row>
    <row r="44" spans="1:7" ht="19.5" customHeight="1" thickBot="1">
      <c r="A44" s="10" t="s">
        <v>100</v>
      </c>
      <c r="B44" s="10" t="s">
        <v>355</v>
      </c>
      <c r="C44" s="35">
        <v>2000</v>
      </c>
      <c r="D44" s="35">
        <v>0</v>
      </c>
      <c r="E44" s="35">
        <v>1500</v>
      </c>
      <c r="F44" s="35">
        <v>1500</v>
      </c>
      <c r="G44" s="7">
        <f t="shared" si="0"/>
        <v>0</v>
      </c>
    </row>
    <row r="45" spans="1:7" ht="19.5" customHeight="1" thickBot="1">
      <c r="A45" s="8" t="s">
        <v>101</v>
      </c>
      <c r="B45" s="10" t="s">
        <v>356</v>
      </c>
      <c r="C45" s="35">
        <v>6161</v>
      </c>
      <c r="D45" s="35">
        <v>6161</v>
      </c>
      <c r="E45" s="35">
        <v>6161</v>
      </c>
      <c r="F45" s="99">
        <v>6161</v>
      </c>
      <c r="G45" s="7">
        <f t="shared" si="0"/>
        <v>0</v>
      </c>
    </row>
    <row r="46" spans="1:7" ht="19.5" customHeight="1" thickBot="1">
      <c r="A46" s="8" t="s">
        <v>107</v>
      </c>
      <c r="B46" s="10" t="s">
        <v>361</v>
      </c>
      <c r="C46" s="35">
        <v>22000</v>
      </c>
      <c r="D46" s="35">
        <v>22653.86</v>
      </c>
      <c r="E46" s="35">
        <v>22500</v>
      </c>
      <c r="F46" s="99">
        <v>22500</v>
      </c>
      <c r="G46" s="7">
        <f t="shared" si="0"/>
        <v>0</v>
      </c>
    </row>
    <row r="47" spans="1:7" ht="19.5" customHeight="1" thickBot="1">
      <c r="A47" s="6" t="s">
        <v>108</v>
      </c>
      <c r="B47" s="6" t="s">
        <v>362</v>
      </c>
      <c r="C47" s="35">
        <v>500</v>
      </c>
      <c r="D47" s="35">
        <v>0</v>
      </c>
      <c r="E47" s="35">
        <v>500</v>
      </c>
      <c r="F47" s="35">
        <v>500</v>
      </c>
      <c r="G47" s="7">
        <f t="shared" si="0"/>
        <v>0</v>
      </c>
    </row>
    <row r="48" spans="1:7" ht="19.5" customHeight="1" thickBot="1">
      <c r="A48" s="8" t="s">
        <v>109</v>
      </c>
      <c r="B48" s="10" t="s">
        <v>363</v>
      </c>
      <c r="C48" s="35">
        <v>1000</v>
      </c>
      <c r="D48" s="35">
        <v>624.55</v>
      </c>
      <c r="E48" s="35">
        <v>1000</v>
      </c>
      <c r="F48" s="35">
        <v>1000</v>
      </c>
      <c r="G48" s="7">
        <f t="shared" si="0"/>
        <v>0</v>
      </c>
    </row>
    <row r="49" spans="1:7" ht="19.5" customHeight="1" thickBot="1">
      <c r="A49" s="8" t="s">
        <v>110</v>
      </c>
      <c r="B49" s="10" t="s">
        <v>364</v>
      </c>
      <c r="C49" s="37">
        <v>51000</v>
      </c>
      <c r="D49" s="37">
        <v>49641</v>
      </c>
      <c r="E49" s="37">
        <v>52141</v>
      </c>
      <c r="F49" s="149">
        <v>52141</v>
      </c>
      <c r="G49" s="7">
        <f t="shared" si="0"/>
        <v>0</v>
      </c>
    </row>
    <row r="50" spans="1:7" ht="19.5" customHeight="1" thickBot="1" thickTop="1">
      <c r="A50" s="12"/>
      <c r="B50" s="12" t="s">
        <v>12</v>
      </c>
      <c r="C50" s="19">
        <f>SUM(C3:C49)</f>
        <v>615891</v>
      </c>
      <c r="D50" s="100">
        <f>SUM(D3:D49)</f>
        <v>621570.1900000001</v>
      </c>
      <c r="E50" s="19">
        <f>SUM(E3:E49)</f>
        <v>628047</v>
      </c>
      <c r="F50" s="19">
        <f>SUM(F3:F49)</f>
        <v>647699.453</v>
      </c>
      <c r="G50" s="7">
        <f t="shared" si="0"/>
        <v>0.031291373097873214</v>
      </c>
    </row>
    <row r="51" spans="1:7" ht="19.5" customHeight="1" thickTop="1">
      <c r="A51" s="3"/>
      <c r="B51" s="3"/>
      <c r="C51" s="11"/>
      <c r="D51" s="1"/>
      <c r="E51" s="11"/>
      <c r="F51" s="11"/>
      <c r="G51" s="7"/>
    </row>
    <row r="52" spans="1:7" ht="19.5" customHeight="1" thickBot="1">
      <c r="A52" s="4"/>
      <c r="B52" s="4" t="s">
        <v>30</v>
      </c>
      <c r="C52" s="11"/>
      <c r="D52" s="11"/>
      <c r="E52" s="11"/>
      <c r="F52" s="11"/>
      <c r="G52" s="7"/>
    </row>
    <row r="53" spans="1:7" ht="19.5" customHeight="1" thickBot="1">
      <c r="A53" s="5" t="s">
        <v>111</v>
      </c>
      <c r="B53" s="87" t="s">
        <v>365</v>
      </c>
      <c r="C53" s="28">
        <v>850</v>
      </c>
      <c r="D53" s="28">
        <v>0</v>
      </c>
      <c r="E53" s="28">
        <v>0</v>
      </c>
      <c r="F53" s="28">
        <v>0</v>
      </c>
      <c r="G53" s="7">
        <v>0</v>
      </c>
    </row>
    <row r="54" spans="1:7" ht="19.5" customHeight="1" thickBot="1">
      <c r="A54" s="5" t="s">
        <v>112</v>
      </c>
      <c r="B54" s="87" t="s">
        <v>489</v>
      </c>
      <c r="C54" s="28">
        <v>23000</v>
      </c>
      <c r="D54" s="28">
        <v>23750.82</v>
      </c>
      <c r="E54" s="28">
        <v>24000</v>
      </c>
      <c r="F54" s="28">
        <v>24000</v>
      </c>
      <c r="G54" s="7">
        <f>(F54-E54)/E54</f>
        <v>0</v>
      </c>
    </row>
    <row r="55" spans="1:7" ht="19.5" customHeight="1" thickBot="1">
      <c r="A55" s="87" t="s">
        <v>113</v>
      </c>
      <c r="B55" s="87" t="s">
        <v>608</v>
      </c>
      <c r="C55" s="28">
        <v>0</v>
      </c>
      <c r="D55" s="28">
        <v>0</v>
      </c>
      <c r="E55" s="28">
        <v>87480</v>
      </c>
      <c r="F55" s="163">
        <v>64500</v>
      </c>
      <c r="G55" s="7">
        <f>(F55-E55)/E55</f>
        <v>-0.2626886145404664</v>
      </c>
    </row>
    <row r="56" spans="1:7" ht="19.5" customHeight="1" thickBot="1">
      <c r="A56" s="5" t="s">
        <v>114</v>
      </c>
      <c r="B56" s="87" t="s">
        <v>366</v>
      </c>
      <c r="C56" s="28">
        <v>1500</v>
      </c>
      <c r="D56" s="28">
        <v>0</v>
      </c>
      <c r="E56" s="28">
        <v>1500</v>
      </c>
      <c r="F56" s="28">
        <v>1500</v>
      </c>
      <c r="G56" s="7">
        <f>(F56-E56)/E56</f>
        <v>0</v>
      </c>
    </row>
    <row r="57" spans="1:7" ht="19.5" customHeight="1" thickBot="1">
      <c r="A57" s="8" t="s">
        <v>115</v>
      </c>
      <c r="B57" s="10" t="s">
        <v>367</v>
      </c>
      <c r="C57" s="93">
        <v>14500</v>
      </c>
      <c r="D57" s="93">
        <v>14500</v>
      </c>
      <c r="E57" s="93">
        <v>14500</v>
      </c>
      <c r="F57" s="93">
        <v>14500</v>
      </c>
      <c r="G57" s="7">
        <f>(F57-E57)/E57</f>
        <v>0</v>
      </c>
    </row>
    <row r="58" spans="1:7" ht="19.5" customHeight="1" thickBot="1" thickTop="1">
      <c r="A58" s="12"/>
      <c r="B58" s="12" t="s">
        <v>28</v>
      </c>
      <c r="C58" s="19">
        <f>SUM(C53:C57)</f>
        <v>39850</v>
      </c>
      <c r="D58" s="19">
        <f>SUM(D53:D57)</f>
        <v>38250.82</v>
      </c>
      <c r="E58" s="19">
        <f>SUM(E53:E57)</f>
        <v>127480</v>
      </c>
      <c r="F58" s="19">
        <f>SUM(F53:F57)</f>
        <v>104500</v>
      </c>
      <c r="G58" s="7">
        <f>(F58-E58)/E58</f>
        <v>-0.18026357075619706</v>
      </c>
    </row>
    <row r="59" spans="1:7" ht="19.5" customHeight="1" thickTop="1">
      <c r="A59" s="3"/>
      <c r="B59" s="3"/>
      <c r="C59" s="34"/>
      <c r="D59" s="34"/>
      <c r="E59" s="34"/>
      <c r="F59" s="34"/>
      <c r="G59" s="7"/>
    </row>
    <row r="60" spans="1:7" ht="19.5" customHeight="1">
      <c r="A60" s="4"/>
      <c r="B60" s="4" t="s">
        <v>26</v>
      </c>
      <c r="C60" s="11"/>
      <c r="D60" s="11"/>
      <c r="E60" s="11"/>
      <c r="F60" s="11"/>
      <c r="G60" s="7"/>
    </row>
    <row r="61" spans="1:7" ht="19.5" customHeight="1" thickBot="1">
      <c r="A61" s="8" t="s">
        <v>116</v>
      </c>
      <c r="B61" s="10" t="s">
        <v>368</v>
      </c>
      <c r="C61" s="29">
        <v>67922.4</v>
      </c>
      <c r="D61" s="29">
        <v>70791.37</v>
      </c>
      <c r="E61" s="29">
        <v>88468</v>
      </c>
      <c r="F61" s="29">
        <v>104852</v>
      </c>
      <c r="G61" s="7">
        <f>(F61-E61)/E61</f>
        <v>0.18519690735633224</v>
      </c>
    </row>
    <row r="62" spans="2:7" ht="19.5" customHeight="1" thickBot="1">
      <c r="B62" s="10" t="s">
        <v>63</v>
      </c>
      <c r="C62" s="29">
        <v>0</v>
      </c>
      <c r="D62" s="29">
        <v>0</v>
      </c>
      <c r="E62" s="29">
        <v>0</v>
      </c>
      <c r="F62" s="34">
        <v>1000</v>
      </c>
      <c r="G62" s="189" t="s">
        <v>632</v>
      </c>
    </row>
    <row r="63" spans="1:7" ht="19.5" customHeight="1" thickBot="1">
      <c r="A63" s="8" t="s">
        <v>117</v>
      </c>
      <c r="B63" s="10" t="s">
        <v>326</v>
      </c>
      <c r="C63" s="28">
        <v>5230</v>
      </c>
      <c r="D63" s="28">
        <v>5722.19</v>
      </c>
      <c r="E63" s="28">
        <v>6812</v>
      </c>
      <c r="F63" s="28">
        <f>SUM(F61+F62)*7.7%</f>
        <v>8150.604</v>
      </c>
      <c r="G63" s="7">
        <f aca="true" t="shared" si="1" ref="G63:G81">(F63-E63)/E63</f>
        <v>0.19650675278919558</v>
      </c>
    </row>
    <row r="64" spans="1:7" ht="19.5" customHeight="1" thickBot="1">
      <c r="A64" s="8" t="s">
        <v>118</v>
      </c>
      <c r="B64" s="10" t="s">
        <v>327</v>
      </c>
      <c r="C64" s="28">
        <v>2621</v>
      </c>
      <c r="D64" s="28">
        <v>3776.42</v>
      </c>
      <c r="E64" s="28">
        <v>5529</v>
      </c>
      <c r="F64" s="156">
        <v>5529</v>
      </c>
      <c r="G64" s="7">
        <f t="shared" si="1"/>
        <v>0</v>
      </c>
    </row>
    <row r="65" spans="1:7" ht="19.5" customHeight="1" thickBot="1">
      <c r="A65" s="8" t="s">
        <v>119</v>
      </c>
      <c r="B65" s="10" t="s">
        <v>328</v>
      </c>
      <c r="C65" s="28">
        <v>19669</v>
      </c>
      <c r="D65" s="28">
        <v>25684.18</v>
      </c>
      <c r="E65" s="28">
        <v>39996</v>
      </c>
      <c r="F65" s="28">
        <v>40586</v>
      </c>
      <c r="G65" s="7">
        <f t="shared" si="1"/>
        <v>0.014751475147514752</v>
      </c>
    </row>
    <row r="66" spans="1:7" ht="19.5" customHeight="1" thickBot="1">
      <c r="A66" s="10" t="s">
        <v>120</v>
      </c>
      <c r="B66" s="10" t="s">
        <v>369</v>
      </c>
      <c r="C66" s="28">
        <v>0</v>
      </c>
      <c r="D66" s="28">
        <v>0</v>
      </c>
      <c r="E66" s="28">
        <v>0</v>
      </c>
      <c r="F66" s="28">
        <v>0</v>
      </c>
      <c r="G66" s="7">
        <v>0</v>
      </c>
    </row>
    <row r="67" spans="1:7" ht="19.5" customHeight="1" thickBot="1">
      <c r="A67" s="8" t="s">
        <v>121</v>
      </c>
      <c r="B67" s="10" t="s">
        <v>331</v>
      </c>
      <c r="C67" s="28">
        <v>325</v>
      </c>
      <c r="D67" s="28">
        <v>327.3</v>
      </c>
      <c r="E67" s="28">
        <v>575</v>
      </c>
      <c r="F67" s="28">
        <v>575</v>
      </c>
      <c r="G67" s="7">
        <f t="shared" si="1"/>
        <v>0</v>
      </c>
    </row>
    <row r="68" spans="1:7" ht="19.5" customHeight="1" thickBot="1">
      <c r="A68" s="8" t="s">
        <v>125</v>
      </c>
      <c r="B68" s="10" t="s">
        <v>335</v>
      </c>
      <c r="C68" s="27">
        <v>800</v>
      </c>
      <c r="D68" s="27">
        <v>45</v>
      </c>
      <c r="E68" s="27">
        <v>800</v>
      </c>
      <c r="F68" s="27">
        <v>800</v>
      </c>
      <c r="G68" s="7">
        <f t="shared" si="1"/>
        <v>0</v>
      </c>
    </row>
    <row r="69" spans="1:7" ht="19.5" customHeight="1" thickBot="1">
      <c r="A69" s="8" t="s">
        <v>126</v>
      </c>
      <c r="B69" s="10" t="s">
        <v>372</v>
      </c>
      <c r="C69" s="27">
        <v>600</v>
      </c>
      <c r="D69" s="27">
        <v>228.48</v>
      </c>
      <c r="E69" s="27">
        <v>600</v>
      </c>
      <c r="F69" s="27">
        <v>600</v>
      </c>
      <c r="G69" s="7">
        <f t="shared" si="1"/>
        <v>0</v>
      </c>
    </row>
    <row r="70" spans="1:7" ht="19.5" customHeight="1" thickBot="1">
      <c r="A70" s="8" t="s">
        <v>127</v>
      </c>
      <c r="B70" s="10" t="s">
        <v>333</v>
      </c>
      <c r="C70" s="36">
        <v>500</v>
      </c>
      <c r="D70" s="36">
        <v>199</v>
      </c>
      <c r="E70" s="36">
        <v>500</v>
      </c>
      <c r="F70" s="36">
        <v>500</v>
      </c>
      <c r="G70" s="7">
        <f t="shared" si="1"/>
        <v>0</v>
      </c>
    </row>
    <row r="71" spans="1:7" ht="19.5" customHeight="1" thickBot="1">
      <c r="A71" s="8" t="s">
        <v>122</v>
      </c>
      <c r="B71" s="10" t="s">
        <v>340</v>
      </c>
      <c r="C71" s="27">
        <v>4000</v>
      </c>
      <c r="D71" s="27">
        <v>1410.81</v>
      </c>
      <c r="E71" s="27">
        <v>3000</v>
      </c>
      <c r="F71" s="27">
        <v>3000</v>
      </c>
      <c r="G71" s="7">
        <f t="shared" si="1"/>
        <v>0</v>
      </c>
    </row>
    <row r="72" spans="2:7" ht="19.5" customHeight="1" thickBot="1">
      <c r="B72" s="10" t="s">
        <v>341</v>
      </c>
      <c r="C72" s="27">
        <v>0</v>
      </c>
      <c r="D72" s="27">
        <v>0</v>
      </c>
      <c r="E72" s="27">
        <v>0</v>
      </c>
      <c r="F72" s="27">
        <v>1000</v>
      </c>
      <c r="G72" s="189" t="s">
        <v>632</v>
      </c>
    </row>
    <row r="73" spans="1:7" ht="19.5" customHeight="1" thickBot="1">
      <c r="A73" s="8" t="s">
        <v>123</v>
      </c>
      <c r="B73" s="10" t="s">
        <v>370</v>
      </c>
      <c r="C73" s="27">
        <v>400</v>
      </c>
      <c r="D73" s="27">
        <v>0</v>
      </c>
      <c r="E73" s="27">
        <v>400</v>
      </c>
      <c r="F73" s="27">
        <v>400</v>
      </c>
      <c r="G73" s="7">
        <f t="shared" si="1"/>
        <v>0</v>
      </c>
    </row>
    <row r="74" spans="1:7" ht="19.5" customHeight="1" thickBot="1">
      <c r="A74" s="8" t="s">
        <v>124</v>
      </c>
      <c r="B74" s="10" t="s">
        <v>371</v>
      </c>
      <c r="C74" s="27">
        <v>4500</v>
      </c>
      <c r="D74" s="27">
        <v>2296.94</v>
      </c>
      <c r="E74" s="27">
        <v>5000</v>
      </c>
      <c r="F74" s="27">
        <v>4000</v>
      </c>
      <c r="G74" s="7">
        <f t="shared" si="1"/>
        <v>-0.2</v>
      </c>
    </row>
    <row r="75" spans="1:7" ht="19.5" customHeight="1" thickBot="1">
      <c r="A75" s="8" t="s">
        <v>128</v>
      </c>
      <c r="B75" s="10" t="s">
        <v>373</v>
      </c>
      <c r="C75" s="27">
        <v>10000</v>
      </c>
      <c r="D75" s="27">
        <v>19735.73</v>
      </c>
      <c r="E75" s="27">
        <v>4000</v>
      </c>
      <c r="F75" s="27">
        <v>5000</v>
      </c>
      <c r="G75" s="7">
        <f t="shared" si="1"/>
        <v>0.25</v>
      </c>
    </row>
    <row r="76" spans="1:7" ht="19.5" customHeight="1" thickBot="1">
      <c r="A76" s="8" t="s">
        <v>129</v>
      </c>
      <c r="B76" s="10" t="s">
        <v>374</v>
      </c>
      <c r="C76" s="27">
        <v>1500</v>
      </c>
      <c r="D76" s="27">
        <v>0</v>
      </c>
      <c r="E76" s="28">
        <v>0</v>
      </c>
      <c r="F76" s="28">
        <v>0</v>
      </c>
      <c r="G76" s="189">
        <v>0</v>
      </c>
    </row>
    <row r="77" spans="1:7" ht="19.5" customHeight="1" thickBot="1">
      <c r="A77" s="8" t="s">
        <v>130</v>
      </c>
      <c r="B77" s="10" t="s">
        <v>357</v>
      </c>
      <c r="C77" s="27">
        <v>8000</v>
      </c>
      <c r="D77" s="27">
        <v>3853</v>
      </c>
      <c r="E77" s="27">
        <v>8000</v>
      </c>
      <c r="F77" s="158">
        <v>0</v>
      </c>
      <c r="G77" s="7">
        <f t="shared" si="1"/>
        <v>-1</v>
      </c>
    </row>
    <row r="78" spans="1:7" ht="19.5" customHeight="1" thickBot="1">
      <c r="A78" s="10" t="s">
        <v>131</v>
      </c>
      <c r="B78" s="10" t="s">
        <v>375</v>
      </c>
      <c r="C78" s="36">
        <v>0</v>
      </c>
      <c r="D78" s="36">
        <v>0</v>
      </c>
      <c r="E78" s="27">
        <v>20000</v>
      </c>
      <c r="F78" s="158">
        <v>20000</v>
      </c>
      <c r="G78" s="7">
        <f t="shared" si="1"/>
        <v>0</v>
      </c>
    </row>
    <row r="79" spans="1:7" ht="19.5" customHeight="1">
      <c r="A79" s="8" t="s">
        <v>132</v>
      </c>
      <c r="B79" s="10" t="s">
        <v>376</v>
      </c>
      <c r="C79" s="22">
        <v>5536</v>
      </c>
      <c r="D79" s="22">
        <v>5536</v>
      </c>
      <c r="E79" s="22">
        <v>5619</v>
      </c>
      <c r="F79" s="149">
        <v>5700</v>
      </c>
      <c r="G79" s="7">
        <f t="shared" si="1"/>
        <v>0.014415376401494928</v>
      </c>
    </row>
    <row r="80" spans="2:7" ht="19.5" customHeight="1" thickBot="1">
      <c r="B80" s="10" t="s">
        <v>620</v>
      </c>
      <c r="C80" s="22"/>
      <c r="D80" s="22"/>
      <c r="E80" s="22"/>
      <c r="F80" s="149">
        <v>8000</v>
      </c>
      <c r="G80" s="189" t="s">
        <v>632</v>
      </c>
    </row>
    <row r="81" spans="1:7" ht="19.5" customHeight="1" thickBot="1" thickTop="1">
      <c r="A81" s="12"/>
      <c r="B81" s="12" t="s">
        <v>27</v>
      </c>
      <c r="C81" s="19">
        <f>SUM(C61:C80)</f>
        <v>131603.4</v>
      </c>
      <c r="D81" s="100">
        <f>SUM(D61:D80)</f>
        <v>139606.41999999998</v>
      </c>
      <c r="E81" s="19">
        <f>SUM(E61:E80)</f>
        <v>189299</v>
      </c>
      <c r="F81" s="19">
        <f>SUM(F61:F80)</f>
        <v>209692.604</v>
      </c>
      <c r="G81" s="7">
        <f t="shared" si="1"/>
        <v>0.10773223313382528</v>
      </c>
    </row>
    <row r="82" spans="1:7" ht="19.5" customHeight="1" thickTop="1">
      <c r="A82" s="3"/>
      <c r="B82" s="3"/>
      <c r="C82" s="34"/>
      <c r="D82" s="34"/>
      <c r="E82" s="34"/>
      <c r="F82" s="34"/>
      <c r="G82" s="7"/>
    </row>
    <row r="83" spans="1:7" ht="19.5" customHeight="1">
      <c r="A83" s="17"/>
      <c r="B83" s="17" t="s">
        <v>2</v>
      </c>
      <c r="G83" s="7"/>
    </row>
    <row r="84" spans="1:7" ht="19.5" customHeight="1" thickBot="1">
      <c r="A84" s="8" t="s">
        <v>133</v>
      </c>
      <c r="B84" s="10" t="s">
        <v>377</v>
      </c>
      <c r="C84" s="35">
        <v>297228</v>
      </c>
      <c r="D84" s="35">
        <v>199732.46</v>
      </c>
      <c r="E84" s="35">
        <v>342700</v>
      </c>
      <c r="F84" s="149">
        <v>375000</v>
      </c>
      <c r="G84" s="7">
        <f>(F84-E84)/E84</f>
        <v>0.09425153195214474</v>
      </c>
    </row>
    <row r="85" spans="1:7" ht="19.5" customHeight="1" thickBot="1">
      <c r="A85" s="8" t="s">
        <v>135</v>
      </c>
      <c r="B85" s="10" t="s">
        <v>379</v>
      </c>
      <c r="C85" s="35">
        <v>39800</v>
      </c>
      <c r="D85" s="35">
        <v>0</v>
      </c>
      <c r="E85" s="35">
        <v>0</v>
      </c>
      <c r="F85" s="37">
        <v>0</v>
      </c>
      <c r="G85" s="7">
        <v>0</v>
      </c>
    </row>
    <row r="86" spans="1:7" ht="19.5" customHeight="1" thickBot="1">
      <c r="A86" s="8" t="s">
        <v>134</v>
      </c>
      <c r="B86" s="10" t="s">
        <v>378</v>
      </c>
      <c r="C86" s="35">
        <v>11500</v>
      </c>
      <c r="D86" s="35">
        <v>0</v>
      </c>
      <c r="E86" s="35">
        <v>11500</v>
      </c>
      <c r="F86" s="92">
        <v>11500</v>
      </c>
      <c r="G86" s="7">
        <f aca="true" t="shared" si="2" ref="G86:G119">(F86-E86)/E86</f>
        <v>0</v>
      </c>
    </row>
    <row r="87" spans="1:7" ht="19.5" customHeight="1" thickBot="1">
      <c r="A87" s="8" t="s">
        <v>137</v>
      </c>
      <c r="B87" s="10" t="s">
        <v>63</v>
      </c>
      <c r="C87" s="35">
        <v>35000</v>
      </c>
      <c r="D87" s="35">
        <v>4775.97</v>
      </c>
      <c r="E87" s="35">
        <v>20000</v>
      </c>
      <c r="F87" s="92">
        <v>20000</v>
      </c>
      <c r="G87" s="7">
        <f t="shared" si="2"/>
        <v>0</v>
      </c>
    </row>
    <row r="88" spans="1:7" ht="19.5" customHeight="1" thickBot="1">
      <c r="A88" s="8" t="s">
        <v>136</v>
      </c>
      <c r="B88" s="10" t="s">
        <v>325</v>
      </c>
      <c r="C88" s="35">
        <v>0</v>
      </c>
      <c r="D88" s="35">
        <v>2307.6</v>
      </c>
      <c r="E88" s="35">
        <v>5000</v>
      </c>
      <c r="F88" s="37">
        <v>5000</v>
      </c>
      <c r="G88" s="7">
        <f t="shared" si="2"/>
        <v>0</v>
      </c>
    </row>
    <row r="89" spans="1:7" ht="19.5" customHeight="1" thickBot="1">
      <c r="A89" s="8" t="s">
        <v>138</v>
      </c>
      <c r="B89" s="10" t="s">
        <v>380</v>
      </c>
      <c r="C89" s="35">
        <v>29532</v>
      </c>
      <c r="D89" s="35">
        <v>16739.24</v>
      </c>
      <c r="E89" s="35">
        <v>29198</v>
      </c>
      <c r="F89" s="92">
        <f>SUM(F84:F88)*7.7%</f>
        <v>31685.5</v>
      </c>
      <c r="G89" s="7">
        <f t="shared" si="2"/>
        <v>0.08519419138297143</v>
      </c>
    </row>
    <row r="90" spans="1:7" ht="19.5" customHeight="1" thickBot="1">
      <c r="A90" s="8" t="s">
        <v>139</v>
      </c>
      <c r="B90" s="10" t="s">
        <v>327</v>
      </c>
      <c r="C90" s="35">
        <v>31065</v>
      </c>
      <c r="D90" s="35">
        <v>19385.13</v>
      </c>
      <c r="E90" s="35">
        <v>31374</v>
      </c>
      <c r="F90" s="92">
        <v>31374</v>
      </c>
      <c r="G90" s="7">
        <f t="shared" si="2"/>
        <v>0</v>
      </c>
    </row>
    <row r="91" spans="1:7" ht="19.5" customHeight="1" thickBot="1">
      <c r="A91" s="8" t="s">
        <v>140</v>
      </c>
      <c r="B91" s="10" t="s">
        <v>328</v>
      </c>
      <c r="C91" s="35">
        <v>96557</v>
      </c>
      <c r="D91" s="35">
        <v>59972.43</v>
      </c>
      <c r="E91" s="35">
        <v>95064</v>
      </c>
      <c r="F91" s="37">
        <v>86830</v>
      </c>
      <c r="G91" s="7">
        <f t="shared" si="2"/>
        <v>-0.08661533282841033</v>
      </c>
    </row>
    <row r="92" spans="1:7" ht="19.5" customHeight="1" thickBot="1">
      <c r="A92" s="8" t="s">
        <v>141</v>
      </c>
      <c r="B92" s="10" t="s">
        <v>329</v>
      </c>
      <c r="C92" s="35">
        <v>500</v>
      </c>
      <c r="D92" s="35">
        <v>1387.32</v>
      </c>
      <c r="E92" s="35">
        <v>0</v>
      </c>
      <c r="F92" s="37">
        <v>1528</v>
      </c>
      <c r="G92" s="189" t="s">
        <v>632</v>
      </c>
    </row>
    <row r="93" spans="1:7" ht="19.5" customHeight="1" thickBot="1">
      <c r="A93" s="8" t="s">
        <v>142</v>
      </c>
      <c r="B93" s="10" t="s">
        <v>330</v>
      </c>
      <c r="C93" s="35">
        <v>560</v>
      </c>
      <c r="D93" s="35">
        <v>560</v>
      </c>
      <c r="E93" s="35">
        <v>0</v>
      </c>
      <c r="F93" s="37">
        <v>0</v>
      </c>
      <c r="G93" s="7">
        <v>0</v>
      </c>
    </row>
    <row r="94" spans="1:7" ht="19.5" customHeight="1" thickBot="1">
      <c r="A94" s="10" t="s">
        <v>143</v>
      </c>
      <c r="B94" s="10" t="s">
        <v>331</v>
      </c>
      <c r="C94" s="35">
        <v>3157</v>
      </c>
      <c r="D94" s="35">
        <v>950.75</v>
      </c>
      <c r="E94" s="35">
        <v>1991</v>
      </c>
      <c r="F94" s="37">
        <v>1515</v>
      </c>
      <c r="G94" s="7">
        <f t="shared" si="2"/>
        <v>-0.23907584128578604</v>
      </c>
    </row>
    <row r="95" spans="1:7" ht="19.5" customHeight="1" thickBot="1">
      <c r="A95" s="10" t="s">
        <v>144</v>
      </c>
      <c r="B95" s="10" t="s">
        <v>381</v>
      </c>
      <c r="C95" s="35">
        <v>0</v>
      </c>
      <c r="D95" s="35">
        <v>779.95</v>
      </c>
      <c r="E95" s="35">
        <v>624</v>
      </c>
      <c r="F95" s="37">
        <v>535</v>
      </c>
      <c r="G95" s="7">
        <f t="shared" si="2"/>
        <v>-0.14262820512820512</v>
      </c>
    </row>
    <row r="96" spans="1:7" ht="19.5" customHeight="1" thickBot="1">
      <c r="A96" s="10" t="s">
        <v>145</v>
      </c>
      <c r="B96" s="10" t="s">
        <v>382</v>
      </c>
      <c r="C96" s="35">
        <v>1800</v>
      </c>
      <c r="D96" s="35">
        <v>528</v>
      </c>
      <c r="E96" s="35">
        <v>1500</v>
      </c>
      <c r="F96" s="37">
        <v>2000</v>
      </c>
      <c r="G96" s="7">
        <f t="shared" si="2"/>
        <v>0.3333333333333333</v>
      </c>
    </row>
    <row r="97" spans="1:7" ht="19.5" customHeight="1" thickBot="1">
      <c r="A97" s="10" t="s">
        <v>146</v>
      </c>
      <c r="B97" s="10" t="s">
        <v>383</v>
      </c>
      <c r="C97" s="35">
        <v>500</v>
      </c>
      <c r="D97" s="35">
        <v>0</v>
      </c>
      <c r="E97" s="35">
        <v>500</v>
      </c>
      <c r="F97" s="37">
        <v>500</v>
      </c>
      <c r="G97" s="7">
        <f t="shared" si="2"/>
        <v>0</v>
      </c>
    </row>
    <row r="98" spans="1:7" ht="19.5" customHeight="1" thickBot="1">
      <c r="A98" s="8" t="s">
        <v>153</v>
      </c>
      <c r="B98" s="10" t="s">
        <v>335</v>
      </c>
      <c r="C98" s="35">
        <v>4000</v>
      </c>
      <c r="D98" s="35">
        <v>331.97</v>
      </c>
      <c r="E98" s="35">
        <v>5000</v>
      </c>
      <c r="F98" s="37">
        <v>5000</v>
      </c>
      <c r="G98" s="7">
        <f t="shared" si="2"/>
        <v>0</v>
      </c>
    </row>
    <row r="99" spans="1:7" ht="19.5" customHeight="1" thickBot="1">
      <c r="A99" s="8" t="s">
        <v>156</v>
      </c>
      <c r="B99" s="10" t="s">
        <v>391</v>
      </c>
      <c r="C99" s="35">
        <v>500</v>
      </c>
      <c r="D99" s="35">
        <v>0</v>
      </c>
      <c r="E99" s="35">
        <v>500</v>
      </c>
      <c r="F99" s="37">
        <v>500</v>
      </c>
      <c r="G99" s="7">
        <f t="shared" si="2"/>
        <v>0</v>
      </c>
    </row>
    <row r="100" spans="1:7" ht="19.5" customHeight="1" thickBot="1">
      <c r="A100" s="10" t="s">
        <v>147</v>
      </c>
      <c r="B100" s="10" t="s">
        <v>384</v>
      </c>
      <c r="C100" s="35">
        <v>4000</v>
      </c>
      <c r="D100" s="35">
        <v>2307.73</v>
      </c>
      <c r="E100" s="35">
        <v>7600</v>
      </c>
      <c r="F100" s="37">
        <v>7600</v>
      </c>
      <c r="G100" s="7">
        <f t="shared" si="2"/>
        <v>0</v>
      </c>
    </row>
    <row r="101" spans="1:7" ht="19.5" customHeight="1" thickBot="1">
      <c r="A101" s="10" t="s">
        <v>148</v>
      </c>
      <c r="B101" s="10" t="s">
        <v>385</v>
      </c>
      <c r="C101" s="35">
        <v>0</v>
      </c>
      <c r="D101" s="35">
        <v>0</v>
      </c>
      <c r="E101" s="35">
        <v>10000</v>
      </c>
      <c r="F101" s="37">
        <v>5000</v>
      </c>
      <c r="G101" s="7">
        <f t="shared" si="2"/>
        <v>-0.5</v>
      </c>
    </row>
    <row r="102" spans="1:7" ht="19.5" customHeight="1" thickBot="1">
      <c r="A102" s="8" t="s">
        <v>149</v>
      </c>
      <c r="B102" s="10" t="s">
        <v>340</v>
      </c>
      <c r="C102" s="35">
        <v>2500</v>
      </c>
      <c r="D102" s="35">
        <v>1273.01</v>
      </c>
      <c r="E102" s="35">
        <v>2500</v>
      </c>
      <c r="F102" s="37">
        <v>2500</v>
      </c>
      <c r="G102" s="7">
        <f t="shared" si="2"/>
        <v>0</v>
      </c>
    </row>
    <row r="103" spans="1:7" ht="19.5" customHeight="1" thickBot="1">
      <c r="A103" s="10" t="s">
        <v>150</v>
      </c>
      <c r="B103" s="10" t="s">
        <v>386</v>
      </c>
      <c r="C103" s="35">
        <v>2500</v>
      </c>
      <c r="D103" s="35">
        <v>694.08</v>
      </c>
      <c r="E103" s="35">
        <v>8000</v>
      </c>
      <c r="F103" s="37">
        <v>8000</v>
      </c>
      <c r="G103" s="7">
        <f t="shared" si="2"/>
        <v>0</v>
      </c>
    </row>
    <row r="104" spans="1:7" ht="19.5" customHeight="1" thickBot="1">
      <c r="A104" s="10" t="s">
        <v>151</v>
      </c>
      <c r="B104" s="10" t="s">
        <v>387</v>
      </c>
      <c r="C104" s="35">
        <v>4000</v>
      </c>
      <c r="D104" s="35">
        <v>3831.05</v>
      </c>
      <c r="E104" s="35">
        <v>1000</v>
      </c>
      <c r="F104" s="37">
        <v>0</v>
      </c>
      <c r="G104" s="7">
        <f t="shared" si="2"/>
        <v>-1</v>
      </c>
    </row>
    <row r="105" spans="1:7" ht="19.5" customHeight="1" thickBot="1">
      <c r="A105" s="10" t="s">
        <v>154</v>
      </c>
      <c r="B105" s="10" t="s">
        <v>389</v>
      </c>
      <c r="C105" s="35">
        <v>0</v>
      </c>
      <c r="D105" s="35">
        <v>0</v>
      </c>
      <c r="E105" s="35">
        <v>15750</v>
      </c>
      <c r="F105" s="92">
        <v>15750</v>
      </c>
      <c r="G105" s="7">
        <f t="shared" si="2"/>
        <v>0</v>
      </c>
    </row>
    <row r="106" spans="1:7" ht="19.5" customHeight="1" thickBot="1">
      <c r="A106" s="8" t="s">
        <v>155</v>
      </c>
      <c r="B106" s="10" t="s">
        <v>390</v>
      </c>
      <c r="C106" s="35">
        <v>500</v>
      </c>
      <c r="D106" s="35">
        <v>0</v>
      </c>
      <c r="E106" s="35">
        <v>500</v>
      </c>
      <c r="F106" s="37">
        <v>500</v>
      </c>
      <c r="G106" s="7">
        <f t="shared" si="2"/>
        <v>0</v>
      </c>
    </row>
    <row r="107" spans="1:7" ht="19.5" customHeight="1" thickBot="1">
      <c r="A107" s="8" t="s">
        <v>157</v>
      </c>
      <c r="B107" s="10" t="s">
        <v>392</v>
      </c>
      <c r="C107" s="35">
        <v>10000</v>
      </c>
      <c r="D107" s="35">
        <v>8555.66</v>
      </c>
      <c r="E107" s="35">
        <v>10000</v>
      </c>
      <c r="F107" s="37">
        <v>10000</v>
      </c>
      <c r="G107" s="7">
        <f t="shared" si="2"/>
        <v>0</v>
      </c>
    </row>
    <row r="108" spans="1:7" ht="19.5" customHeight="1" thickBot="1">
      <c r="A108" s="10" t="s">
        <v>152</v>
      </c>
      <c r="B108" s="10" t="s">
        <v>388</v>
      </c>
      <c r="C108" s="35">
        <v>42337</v>
      </c>
      <c r="D108" s="35">
        <v>43206.84</v>
      </c>
      <c r="E108" s="35">
        <v>44077</v>
      </c>
      <c r="F108" s="92">
        <v>44077</v>
      </c>
      <c r="G108" s="7">
        <f t="shared" si="2"/>
        <v>0</v>
      </c>
    </row>
    <row r="109" spans="1:7" ht="19.5" customHeight="1" thickBot="1">
      <c r="A109" s="8" t="s">
        <v>158</v>
      </c>
      <c r="B109" s="10" t="s">
        <v>393</v>
      </c>
      <c r="C109" s="35">
        <v>500</v>
      </c>
      <c r="D109" s="35">
        <v>0</v>
      </c>
      <c r="E109" s="35">
        <v>800</v>
      </c>
      <c r="F109" s="37">
        <v>800</v>
      </c>
      <c r="G109" s="7">
        <f t="shared" si="2"/>
        <v>0</v>
      </c>
    </row>
    <row r="110" spans="1:7" ht="19.5" customHeight="1" thickBot="1">
      <c r="A110" s="10" t="s">
        <v>159</v>
      </c>
      <c r="B110" s="10" t="s">
        <v>394</v>
      </c>
      <c r="C110" s="35">
        <v>9500</v>
      </c>
      <c r="D110" s="35">
        <v>1737.25</v>
      </c>
      <c r="E110" s="35">
        <v>9500</v>
      </c>
      <c r="F110" s="37">
        <v>5000</v>
      </c>
      <c r="G110" s="7">
        <f t="shared" si="2"/>
        <v>-0.47368421052631576</v>
      </c>
    </row>
    <row r="111" spans="1:7" ht="19.5" customHeight="1" thickBot="1">
      <c r="A111" s="10" t="s">
        <v>161</v>
      </c>
      <c r="B111" s="10" t="s">
        <v>396</v>
      </c>
      <c r="C111" s="35">
        <v>18000</v>
      </c>
      <c r="D111" s="35">
        <v>8799.08</v>
      </c>
      <c r="E111" s="35">
        <v>18000</v>
      </c>
      <c r="F111" s="92">
        <v>18000</v>
      </c>
      <c r="G111" s="7">
        <f t="shared" si="2"/>
        <v>0</v>
      </c>
    </row>
    <row r="112" spans="1:7" ht="19.5" customHeight="1" thickBot="1">
      <c r="A112" s="8" t="s">
        <v>160</v>
      </c>
      <c r="B112" s="10" t="s">
        <v>395</v>
      </c>
      <c r="C112" s="35">
        <v>1500</v>
      </c>
      <c r="D112" s="35">
        <v>362.42</v>
      </c>
      <c r="E112" s="35">
        <v>1500</v>
      </c>
      <c r="F112" s="37">
        <v>1500</v>
      </c>
      <c r="G112" s="7">
        <f t="shared" si="2"/>
        <v>0</v>
      </c>
    </row>
    <row r="113" spans="1:7" ht="19.5" customHeight="1" thickBot="1">
      <c r="A113" s="8" t="s">
        <v>162</v>
      </c>
      <c r="B113" s="10" t="s">
        <v>397</v>
      </c>
      <c r="C113" s="35">
        <v>8000</v>
      </c>
      <c r="D113" s="35">
        <v>6711.28</v>
      </c>
      <c r="E113" s="35">
        <v>8000</v>
      </c>
      <c r="F113" s="37">
        <v>8000</v>
      </c>
      <c r="G113" s="7">
        <f t="shared" si="2"/>
        <v>0</v>
      </c>
    </row>
    <row r="114" spans="1:7" ht="19.5" customHeight="1" thickBot="1">
      <c r="A114" s="8" t="s">
        <v>164</v>
      </c>
      <c r="B114" s="10" t="s">
        <v>399</v>
      </c>
      <c r="C114" s="35">
        <v>3500</v>
      </c>
      <c r="D114" s="35">
        <v>1999</v>
      </c>
      <c r="E114" s="35">
        <v>3500</v>
      </c>
      <c r="F114" s="37">
        <v>3500</v>
      </c>
      <c r="G114" s="7">
        <f t="shared" si="2"/>
        <v>0</v>
      </c>
    </row>
    <row r="115" spans="1:7" ht="19.5" customHeight="1" thickBot="1">
      <c r="A115" s="8" t="s">
        <v>163</v>
      </c>
      <c r="B115" s="10" t="s">
        <v>398</v>
      </c>
      <c r="C115" s="35">
        <v>6000</v>
      </c>
      <c r="D115" s="35">
        <v>0</v>
      </c>
      <c r="E115" s="35">
        <v>6000</v>
      </c>
      <c r="F115" s="162">
        <v>23000</v>
      </c>
      <c r="G115" s="7">
        <f t="shared" si="2"/>
        <v>2.8333333333333335</v>
      </c>
    </row>
    <row r="116" spans="1:7" ht="19.5" customHeight="1" thickBot="1">
      <c r="A116" s="10" t="s">
        <v>165</v>
      </c>
      <c r="B116" s="10" t="s">
        <v>400</v>
      </c>
      <c r="C116" s="37">
        <v>42000</v>
      </c>
      <c r="D116" s="37">
        <v>0</v>
      </c>
      <c r="E116" s="37">
        <v>45000</v>
      </c>
      <c r="F116" s="162">
        <v>96000</v>
      </c>
      <c r="G116" s="7">
        <f t="shared" si="2"/>
        <v>1.1333333333333333</v>
      </c>
    </row>
    <row r="117" spans="1:7" ht="19.5" customHeight="1" thickBot="1">
      <c r="A117" s="2" t="s">
        <v>166</v>
      </c>
      <c r="B117" s="6" t="s">
        <v>401</v>
      </c>
      <c r="C117" s="37">
        <v>10000</v>
      </c>
      <c r="D117" s="37">
        <v>10000</v>
      </c>
      <c r="E117" s="37">
        <v>22500</v>
      </c>
      <c r="F117" s="37">
        <v>0</v>
      </c>
      <c r="G117" s="7">
        <f t="shared" si="2"/>
        <v>-1</v>
      </c>
    </row>
    <row r="118" spans="1:7" ht="19.5" customHeight="1" thickBot="1">
      <c r="A118" s="6" t="s">
        <v>167</v>
      </c>
      <c r="B118" s="6" t="s">
        <v>402</v>
      </c>
      <c r="C118" s="38">
        <v>6878.61</v>
      </c>
      <c r="D118" s="38">
        <v>6810.04</v>
      </c>
      <c r="E118" s="38">
        <v>10000</v>
      </c>
      <c r="F118" s="22">
        <v>8749</v>
      </c>
      <c r="G118" s="7">
        <f t="shared" si="2"/>
        <v>-0.1251</v>
      </c>
    </row>
    <row r="119" spans="1:7" ht="19.5" customHeight="1" thickBot="1" thickTop="1">
      <c r="A119" s="12"/>
      <c r="B119" s="12" t="s">
        <v>13</v>
      </c>
      <c r="C119" s="19">
        <f>SUM(C84:C118)</f>
        <v>723414.61</v>
      </c>
      <c r="D119" s="19">
        <f>SUM(D84:D118)</f>
        <v>403738.25999999995</v>
      </c>
      <c r="E119" s="19">
        <f>SUM(E84:E118)</f>
        <v>769178</v>
      </c>
      <c r="F119" s="19">
        <f>SUM(F84:F118)</f>
        <v>830943.5</v>
      </c>
      <c r="G119" s="7">
        <f t="shared" si="2"/>
        <v>0.08030065862518168</v>
      </c>
    </row>
    <row r="120" spans="1:7" ht="19.5" customHeight="1" thickTop="1">
      <c r="A120" s="3"/>
      <c r="B120" s="3"/>
      <c r="C120" s="34"/>
      <c r="D120" s="34"/>
      <c r="E120" s="34"/>
      <c r="F120" s="34"/>
      <c r="G120" s="7"/>
    </row>
    <row r="121" spans="1:7" ht="19.5" customHeight="1">
      <c r="A121" s="17"/>
      <c r="B121" s="17" t="s">
        <v>3</v>
      </c>
      <c r="G121" s="7"/>
    </row>
    <row r="122" spans="1:7" ht="19.5" customHeight="1" thickBot="1">
      <c r="A122" s="8" t="s">
        <v>168</v>
      </c>
      <c r="B122" s="10" t="s">
        <v>368</v>
      </c>
      <c r="C122" s="35">
        <v>156933</v>
      </c>
      <c r="D122" s="35">
        <v>148787.95</v>
      </c>
      <c r="E122" s="35">
        <v>162964</v>
      </c>
      <c r="F122" s="22">
        <v>169483</v>
      </c>
      <c r="G122" s="7">
        <f>(F122-E122)/E122</f>
        <v>0.04000269998281829</v>
      </c>
    </row>
    <row r="123" spans="1:7" ht="19.5" customHeight="1" thickBot="1">
      <c r="A123" s="8" t="s">
        <v>169</v>
      </c>
      <c r="B123" s="10" t="s">
        <v>325</v>
      </c>
      <c r="C123" s="35">
        <v>5000</v>
      </c>
      <c r="D123" s="35">
        <v>6192.38</v>
      </c>
      <c r="E123" s="35">
        <v>5000</v>
      </c>
      <c r="F123" s="37">
        <v>5000</v>
      </c>
      <c r="G123" s="7">
        <f aca="true" t="shared" si="3" ref="G123:G142">(F123-E123)/E123</f>
        <v>0</v>
      </c>
    </row>
    <row r="124" spans="1:7" ht="19.5" customHeight="1" thickBot="1">
      <c r="A124" s="8" t="s">
        <v>170</v>
      </c>
      <c r="B124" s="10" t="s">
        <v>380</v>
      </c>
      <c r="C124" s="35">
        <v>12469</v>
      </c>
      <c r="D124" s="35">
        <v>12084.44</v>
      </c>
      <c r="E124" s="35">
        <v>12933</v>
      </c>
      <c r="F124" s="37">
        <f>SUM(F122+F123)*7.7%</f>
        <v>13435.191</v>
      </c>
      <c r="G124" s="7">
        <f t="shared" si="3"/>
        <v>0.03883020180932504</v>
      </c>
    </row>
    <row r="125" spans="1:7" ht="19.5" customHeight="1" thickBot="1">
      <c r="A125" s="8" t="s">
        <v>171</v>
      </c>
      <c r="B125" s="10" t="s">
        <v>327</v>
      </c>
      <c r="C125" s="35">
        <v>7172</v>
      </c>
      <c r="D125" s="35">
        <v>7441.18</v>
      </c>
      <c r="E125" s="35">
        <v>7703</v>
      </c>
      <c r="F125" s="92">
        <v>7973</v>
      </c>
      <c r="G125" s="7">
        <f t="shared" si="3"/>
        <v>0.03505127872257562</v>
      </c>
    </row>
    <row r="126" spans="1:7" ht="19.5" customHeight="1" thickBot="1">
      <c r="A126" s="8" t="s">
        <v>172</v>
      </c>
      <c r="B126" s="10" t="s">
        <v>328</v>
      </c>
      <c r="C126" s="35">
        <v>28809</v>
      </c>
      <c r="D126" s="35">
        <v>19681.28</v>
      </c>
      <c r="E126" s="35">
        <v>29201</v>
      </c>
      <c r="F126" s="37">
        <v>29616</v>
      </c>
      <c r="G126" s="7">
        <f t="shared" si="3"/>
        <v>0.014211842060203417</v>
      </c>
    </row>
    <row r="127" spans="1:7" ht="19.5" customHeight="1" thickBot="1">
      <c r="A127" s="10" t="s">
        <v>173</v>
      </c>
      <c r="B127" s="10" t="s">
        <v>331</v>
      </c>
      <c r="C127" s="35">
        <v>661</v>
      </c>
      <c r="D127" s="35">
        <v>624.99</v>
      </c>
      <c r="E127" s="35">
        <v>660</v>
      </c>
      <c r="F127" s="37">
        <v>670</v>
      </c>
      <c r="G127" s="7">
        <f t="shared" si="3"/>
        <v>0.015151515151515152</v>
      </c>
    </row>
    <row r="128" spans="1:7" ht="19.5" customHeight="1" thickBot="1">
      <c r="A128" s="8" t="s">
        <v>177</v>
      </c>
      <c r="B128" s="10" t="s">
        <v>335</v>
      </c>
      <c r="C128" s="35">
        <v>300</v>
      </c>
      <c r="D128" s="35">
        <v>0</v>
      </c>
      <c r="E128" s="35">
        <v>300</v>
      </c>
      <c r="F128" s="37">
        <v>300</v>
      </c>
      <c r="G128" s="7">
        <f t="shared" si="3"/>
        <v>0</v>
      </c>
    </row>
    <row r="129" spans="1:7" ht="19.5" customHeight="1" thickBot="1">
      <c r="A129" s="8" t="s">
        <v>178</v>
      </c>
      <c r="B129" s="10" t="s">
        <v>391</v>
      </c>
      <c r="C129" s="35">
        <v>300</v>
      </c>
      <c r="D129" s="35">
        <v>0</v>
      </c>
      <c r="E129" s="35">
        <v>300</v>
      </c>
      <c r="F129" s="37">
        <v>300</v>
      </c>
      <c r="G129" s="7">
        <f t="shared" si="3"/>
        <v>0</v>
      </c>
    </row>
    <row r="130" spans="1:7" ht="19.5" customHeight="1" thickBot="1">
      <c r="A130" s="8" t="s">
        <v>174</v>
      </c>
      <c r="B130" s="10" t="s">
        <v>340</v>
      </c>
      <c r="C130" s="35">
        <v>2000</v>
      </c>
      <c r="D130" s="35">
        <v>3527.72</v>
      </c>
      <c r="E130" s="35">
        <v>2000</v>
      </c>
      <c r="F130" s="37">
        <v>2000</v>
      </c>
      <c r="G130" s="7">
        <f t="shared" si="3"/>
        <v>0</v>
      </c>
    </row>
    <row r="131" spans="1:7" ht="19.5" customHeight="1" thickBot="1">
      <c r="A131" s="8" t="s">
        <v>175</v>
      </c>
      <c r="B131" s="10" t="s">
        <v>403</v>
      </c>
      <c r="C131" s="35">
        <v>800</v>
      </c>
      <c r="D131" s="35">
        <v>480.86</v>
      </c>
      <c r="E131" s="35">
        <v>500</v>
      </c>
      <c r="F131" s="37">
        <v>500</v>
      </c>
      <c r="G131" s="7">
        <f t="shared" si="3"/>
        <v>0</v>
      </c>
    </row>
    <row r="132" spans="1:7" ht="19.5" customHeight="1" thickBot="1">
      <c r="A132" s="8" t="s">
        <v>176</v>
      </c>
      <c r="B132" s="10" t="s">
        <v>404</v>
      </c>
      <c r="C132" s="35">
        <v>2250</v>
      </c>
      <c r="D132" s="35">
        <v>259.87</v>
      </c>
      <c r="E132" s="35">
        <v>2250</v>
      </c>
      <c r="F132" s="37">
        <v>2250</v>
      </c>
      <c r="G132" s="7">
        <f t="shared" si="3"/>
        <v>0</v>
      </c>
    </row>
    <row r="133" spans="1:7" ht="19.5" customHeight="1" thickBot="1">
      <c r="A133" s="8" t="s">
        <v>185</v>
      </c>
      <c r="B133" s="10" t="s">
        <v>407</v>
      </c>
      <c r="C133" s="35">
        <v>17000</v>
      </c>
      <c r="D133" s="35">
        <v>15137.55</v>
      </c>
      <c r="E133" s="35">
        <v>17000</v>
      </c>
      <c r="F133" s="37">
        <v>17000</v>
      </c>
      <c r="G133" s="7">
        <f t="shared" si="3"/>
        <v>0</v>
      </c>
    </row>
    <row r="134" spans="1:7" ht="19.5" customHeight="1" thickBot="1">
      <c r="A134" s="2" t="s">
        <v>186</v>
      </c>
      <c r="B134" s="6" t="s">
        <v>408</v>
      </c>
      <c r="C134" s="35">
        <v>1200</v>
      </c>
      <c r="D134" s="35">
        <v>762.92</v>
      </c>
      <c r="E134" s="35">
        <v>1200</v>
      </c>
      <c r="F134" s="37">
        <v>1200</v>
      </c>
      <c r="G134" s="7">
        <f t="shared" si="3"/>
        <v>0</v>
      </c>
    </row>
    <row r="135" spans="1:7" ht="19.5" customHeight="1" thickBot="1">
      <c r="A135" s="6" t="s">
        <v>179</v>
      </c>
      <c r="B135" s="6" t="s">
        <v>388</v>
      </c>
      <c r="C135" s="37">
        <v>6826</v>
      </c>
      <c r="D135" s="37">
        <v>7105.02</v>
      </c>
      <c r="E135" s="37">
        <v>7384</v>
      </c>
      <c r="F135" s="92">
        <v>7500</v>
      </c>
      <c r="G135" s="7">
        <f t="shared" si="3"/>
        <v>0.01570964247020585</v>
      </c>
    </row>
    <row r="136" spans="1:7" ht="19.5" customHeight="1" thickBot="1">
      <c r="A136" s="8" t="s">
        <v>180</v>
      </c>
      <c r="B136" s="10" t="s">
        <v>392</v>
      </c>
      <c r="C136" s="35">
        <v>2600</v>
      </c>
      <c r="D136" s="35">
        <v>2668.96</v>
      </c>
      <c r="E136" s="35">
        <v>2650</v>
      </c>
      <c r="F136" s="37">
        <v>2700</v>
      </c>
      <c r="G136" s="7">
        <f t="shared" si="3"/>
        <v>0.018867924528301886</v>
      </c>
    </row>
    <row r="137" spans="1:7" ht="19.5" customHeight="1" thickBot="1">
      <c r="A137" s="8" t="s">
        <v>181</v>
      </c>
      <c r="B137" s="10" t="s">
        <v>349</v>
      </c>
      <c r="C137" s="35">
        <v>3000</v>
      </c>
      <c r="D137" s="35">
        <v>2652.35</v>
      </c>
      <c r="E137" s="35">
        <v>2500</v>
      </c>
      <c r="F137" s="37">
        <v>2500</v>
      </c>
      <c r="G137" s="7">
        <f t="shared" si="3"/>
        <v>0</v>
      </c>
    </row>
    <row r="138" spans="1:7" ht="19.5" customHeight="1" thickBot="1">
      <c r="A138" s="8" t="s">
        <v>182</v>
      </c>
      <c r="B138" s="10" t="s">
        <v>405</v>
      </c>
      <c r="C138" s="35">
        <v>4500</v>
      </c>
      <c r="D138" s="35">
        <v>3258.89</v>
      </c>
      <c r="E138" s="35">
        <v>4200</v>
      </c>
      <c r="F138" s="37">
        <v>4200</v>
      </c>
      <c r="G138" s="7">
        <f t="shared" si="3"/>
        <v>0</v>
      </c>
    </row>
    <row r="139" spans="1:7" ht="19.5" customHeight="1" thickBot="1">
      <c r="A139" s="8" t="s">
        <v>183</v>
      </c>
      <c r="B139" s="10" t="s">
        <v>352</v>
      </c>
      <c r="C139" s="35">
        <v>2000</v>
      </c>
      <c r="D139" s="35">
        <v>1604.66</v>
      </c>
      <c r="E139" s="35">
        <v>2050</v>
      </c>
      <c r="F139" s="37">
        <v>2050</v>
      </c>
      <c r="G139" s="7">
        <f t="shared" si="3"/>
        <v>0</v>
      </c>
    </row>
    <row r="140" spans="1:7" ht="19.5" customHeight="1" thickBot="1">
      <c r="A140" s="8" t="s">
        <v>184</v>
      </c>
      <c r="B140" s="10" t="s">
        <v>490</v>
      </c>
      <c r="C140" s="35">
        <v>10000</v>
      </c>
      <c r="D140" s="35">
        <v>6015.86</v>
      </c>
      <c r="E140" s="35">
        <v>10000</v>
      </c>
      <c r="F140" s="37">
        <v>12000</v>
      </c>
      <c r="G140" s="7">
        <f t="shared" si="3"/>
        <v>0.2</v>
      </c>
    </row>
    <row r="141" spans="1:7" ht="19.5" customHeight="1" thickBot="1">
      <c r="A141" s="2" t="s">
        <v>187</v>
      </c>
      <c r="B141" s="6" t="s">
        <v>409</v>
      </c>
      <c r="C141" s="22">
        <v>8000</v>
      </c>
      <c r="D141" s="22">
        <v>8000</v>
      </c>
      <c r="E141" s="22">
        <v>12000</v>
      </c>
      <c r="F141" s="22">
        <v>12000</v>
      </c>
      <c r="G141" s="7">
        <f t="shared" si="3"/>
        <v>0</v>
      </c>
    </row>
    <row r="142" spans="1:7" ht="19.5" customHeight="1" thickBot="1" thickTop="1">
      <c r="A142" s="12"/>
      <c r="B142" s="12" t="s">
        <v>14</v>
      </c>
      <c r="C142" s="19">
        <f>SUM(C122:C141)</f>
        <v>271820</v>
      </c>
      <c r="D142" s="19">
        <f>SUM(D122:D141)</f>
        <v>246286.87999999998</v>
      </c>
      <c r="E142" s="19">
        <f>SUM(E122:E141)</f>
        <v>282795</v>
      </c>
      <c r="F142" s="19">
        <f>SUM(F122:F141)</f>
        <v>292677.191</v>
      </c>
      <c r="G142" s="7">
        <f t="shared" si="3"/>
        <v>0.034944716137131106</v>
      </c>
    </row>
    <row r="143" spans="1:7" ht="19.5" customHeight="1" thickTop="1">
      <c r="A143" s="3"/>
      <c r="B143" s="3"/>
      <c r="C143" s="34"/>
      <c r="D143" s="34"/>
      <c r="E143" s="34"/>
      <c r="F143" s="34"/>
      <c r="G143" s="7"/>
    </row>
    <row r="144" spans="1:8" ht="19.5" customHeight="1">
      <c r="A144" s="17"/>
      <c r="B144" s="17" t="s">
        <v>4</v>
      </c>
      <c r="G144" s="7"/>
      <c r="H144" s="8"/>
    </row>
    <row r="145" spans="1:8" ht="19.5" customHeight="1" thickBot="1">
      <c r="A145" s="8" t="s">
        <v>188</v>
      </c>
      <c r="B145" s="10" t="s">
        <v>368</v>
      </c>
      <c r="C145" s="35">
        <v>45000</v>
      </c>
      <c r="D145" s="35">
        <v>31470.5</v>
      </c>
      <c r="E145" s="35">
        <v>50000</v>
      </c>
      <c r="F145" s="22">
        <v>50000</v>
      </c>
      <c r="G145" s="7">
        <f>(F145-E145)/E145</f>
        <v>0</v>
      </c>
      <c r="H145" s="8"/>
    </row>
    <row r="146" spans="1:8" ht="19.5" customHeight="1" thickBot="1">
      <c r="A146" s="8" t="s">
        <v>189</v>
      </c>
      <c r="B146" s="10" t="s">
        <v>380</v>
      </c>
      <c r="C146" s="35">
        <v>3465</v>
      </c>
      <c r="D146" s="35">
        <v>2676.76</v>
      </c>
      <c r="E146" s="35">
        <v>3850</v>
      </c>
      <c r="F146" s="37">
        <f>F145*7.7%</f>
        <v>3850</v>
      </c>
      <c r="G146" s="7">
        <f aca="true" t="shared" si="4" ref="G146:G177">(F146-E146)/E146</f>
        <v>0</v>
      </c>
      <c r="H146" s="8"/>
    </row>
    <row r="147" spans="1:8" ht="19.5" customHeight="1" thickBot="1">
      <c r="A147" s="8" t="s">
        <v>190</v>
      </c>
      <c r="B147" s="10" t="s">
        <v>410</v>
      </c>
      <c r="C147" s="35">
        <v>4000</v>
      </c>
      <c r="D147" s="35">
        <v>0</v>
      </c>
      <c r="E147" s="35">
        <v>3000</v>
      </c>
      <c r="F147" s="37">
        <v>0</v>
      </c>
      <c r="G147" s="7">
        <f t="shared" si="4"/>
        <v>-1</v>
      </c>
      <c r="H147" s="8"/>
    </row>
    <row r="148" spans="1:8" ht="19.5" customHeight="1" thickBot="1">
      <c r="A148" s="8" t="s">
        <v>191</v>
      </c>
      <c r="B148" s="10" t="s">
        <v>335</v>
      </c>
      <c r="C148" s="35">
        <v>2000</v>
      </c>
      <c r="D148" s="35">
        <v>307.39</v>
      </c>
      <c r="E148" s="35">
        <v>1500</v>
      </c>
      <c r="F148" s="37">
        <v>2000</v>
      </c>
      <c r="G148" s="7">
        <f t="shared" si="4"/>
        <v>0.3333333333333333</v>
      </c>
      <c r="H148" s="8"/>
    </row>
    <row r="149" spans="1:8" ht="19.5" customHeight="1" thickBot="1">
      <c r="A149" s="8" t="s">
        <v>192</v>
      </c>
      <c r="B149" s="10" t="s">
        <v>391</v>
      </c>
      <c r="C149" s="35">
        <v>600</v>
      </c>
      <c r="D149" s="35">
        <v>0</v>
      </c>
      <c r="E149" s="35">
        <v>600</v>
      </c>
      <c r="F149" s="37">
        <v>1600</v>
      </c>
      <c r="G149" s="7">
        <f t="shared" si="4"/>
        <v>1.6666666666666667</v>
      </c>
      <c r="H149" s="8"/>
    </row>
    <row r="150" spans="1:7" ht="19.5" customHeight="1" thickBot="1">
      <c r="A150" s="8" t="s">
        <v>193</v>
      </c>
      <c r="B150" s="10" t="s">
        <v>392</v>
      </c>
      <c r="C150" s="35">
        <v>3500</v>
      </c>
      <c r="D150" s="35">
        <v>3287.18</v>
      </c>
      <c r="E150" s="35">
        <v>3500</v>
      </c>
      <c r="F150" s="37">
        <v>3500</v>
      </c>
      <c r="G150" s="7">
        <f t="shared" si="4"/>
        <v>0</v>
      </c>
    </row>
    <row r="151" spans="1:7" ht="19.5" customHeight="1" thickBot="1">
      <c r="A151" s="8" t="s">
        <v>194</v>
      </c>
      <c r="B151" s="10" t="s">
        <v>411</v>
      </c>
      <c r="C151" s="35">
        <v>600</v>
      </c>
      <c r="D151" s="35">
        <v>307.15</v>
      </c>
      <c r="E151" s="35">
        <v>600</v>
      </c>
      <c r="F151" s="37">
        <v>600</v>
      </c>
      <c r="G151" s="7">
        <f t="shared" si="4"/>
        <v>0</v>
      </c>
    </row>
    <row r="152" spans="1:7" ht="19.5" customHeight="1" thickBot="1">
      <c r="A152" s="8" t="s">
        <v>195</v>
      </c>
      <c r="B152" s="10" t="s">
        <v>349</v>
      </c>
      <c r="C152" s="35">
        <v>2500</v>
      </c>
      <c r="D152" s="35">
        <v>2466.48</v>
      </c>
      <c r="E152" s="35">
        <v>2500</v>
      </c>
      <c r="F152" s="37">
        <v>3000</v>
      </c>
      <c r="G152" s="7">
        <f t="shared" si="4"/>
        <v>0.2</v>
      </c>
    </row>
    <row r="153" spans="1:7" ht="19.5" customHeight="1" thickBot="1">
      <c r="A153" s="8" t="s">
        <v>196</v>
      </c>
      <c r="B153" s="10" t="s">
        <v>405</v>
      </c>
      <c r="C153" s="35">
        <v>2100</v>
      </c>
      <c r="D153" s="35">
        <v>1888.6</v>
      </c>
      <c r="E153" s="35">
        <v>2300</v>
      </c>
      <c r="F153" s="37">
        <v>2300</v>
      </c>
      <c r="G153" s="7">
        <f t="shared" si="4"/>
        <v>0</v>
      </c>
    </row>
    <row r="154" spans="1:7" ht="19.5" customHeight="1" thickBot="1">
      <c r="A154" s="8" t="s">
        <v>197</v>
      </c>
      <c r="B154" s="10" t="s">
        <v>352</v>
      </c>
      <c r="C154" s="35">
        <v>1500</v>
      </c>
      <c r="D154" s="35">
        <v>1949.48</v>
      </c>
      <c r="E154" s="35">
        <v>1500</v>
      </c>
      <c r="F154" s="37">
        <v>2000</v>
      </c>
      <c r="G154" s="7">
        <f t="shared" si="4"/>
        <v>0.3333333333333333</v>
      </c>
    </row>
    <row r="155" spans="1:7" ht="19.5" customHeight="1" thickBot="1">
      <c r="A155" s="8" t="s">
        <v>198</v>
      </c>
      <c r="B155" s="10" t="s">
        <v>406</v>
      </c>
      <c r="C155" s="35">
        <v>20000</v>
      </c>
      <c r="D155" s="99">
        <v>2726.48</v>
      </c>
      <c r="E155" s="35">
        <v>11000</v>
      </c>
      <c r="F155" s="37">
        <v>10000</v>
      </c>
      <c r="G155" s="7">
        <f t="shared" si="4"/>
        <v>-0.09090909090909091</v>
      </c>
    </row>
    <row r="156" spans="1:7" ht="19.5" customHeight="1" thickBot="1">
      <c r="A156" s="6" t="s">
        <v>199</v>
      </c>
      <c r="B156" s="6" t="s">
        <v>388</v>
      </c>
      <c r="C156" s="37">
        <v>6510</v>
      </c>
      <c r="D156" s="37">
        <v>9298.59</v>
      </c>
      <c r="E156" s="37">
        <v>10349</v>
      </c>
      <c r="F156" s="92">
        <v>10349</v>
      </c>
      <c r="G156" s="7">
        <f t="shared" si="4"/>
        <v>0</v>
      </c>
    </row>
    <row r="157" spans="1:7" ht="19.5" customHeight="1" thickBot="1">
      <c r="A157" s="8" t="s">
        <v>200</v>
      </c>
      <c r="B157" s="10" t="s">
        <v>412</v>
      </c>
      <c r="C157" s="35">
        <v>10000</v>
      </c>
      <c r="D157" s="35">
        <v>10210.35</v>
      </c>
      <c r="E157" s="35">
        <v>0</v>
      </c>
      <c r="F157" s="37"/>
      <c r="G157" s="7">
        <v>0</v>
      </c>
    </row>
    <row r="158" spans="1:7" ht="19.5" customHeight="1" thickBot="1">
      <c r="A158" s="8" t="s">
        <v>201</v>
      </c>
      <c r="B158" s="10" t="s">
        <v>413</v>
      </c>
      <c r="C158" s="35">
        <v>16000</v>
      </c>
      <c r="D158" s="35">
        <v>16418.76</v>
      </c>
      <c r="E158" s="35">
        <v>0</v>
      </c>
      <c r="F158" s="37"/>
      <c r="G158" s="7">
        <v>0</v>
      </c>
    </row>
    <row r="159" spans="1:7" ht="19.5" customHeight="1" thickBot="1">
      <c r="A159" s="8" t="s">
        <v>202</v>
      </c>
      <c r="B159" s="10" t="s">
        <v>613</v>
      </c>
      <c r="C159" s="35">
        <v>3000</v>
      </c>
      <c r="D159" s="35">
        <v>2387.5</v>
      </c>
      <c r="E159" s="35">
        <v>3000</v>
      </c>
      <c r="F159" s="37">
        <v>10000</v>
      </c>
      <c r="G159" s="7">
        <f t="shared" si="4"/>
        <v>2.3333333333333335</v>
      </c>
    </row>
    <row r="160" spans="1:7" ht="19.5" customHeight="1" thickBot="1">
      <c r="A160" s="8" t="s">
        <v>203</v>
      </c>
      <c r="B160" s="10" t="s">
        <v>415</v>
      </c>
      <c r="C160" s="35">
        <v>6000</v>
      </c>
      <c r="D160" s="35">
        <v>3614.54</v>
      </c>
      <c r="E160" s="35">
        <v>5600</v>
      </c>
      <c r="F160" s="37">
        <v>5600</v>
      </c>
      <c r="G160" s="7">
        <f t="shared" si="4"/>
        <v>0</v>
      </c>
    </row>
    <row r="161" spans="1:7" ht="19.5" customHeight="1" thickBot="1">
      <c r="A161" s="8" t="s">
        <v>204</v>
      </c>
      <c r="B161" s="10" t="s">
        <v>416</v>
      </c>
      <c r="C161" s="35">
        <v>4000</v>
      </c>
      <c r="D161" s="35">
        <v>1985.71</v>
      </c>
      <c r="E161" s="35">
        <v>3500</v>
      </c>
      <c r="F161" s="37">
        <v>3500</v>
      </c>
      <c r="G161" s="7">
        <f t="shared" si="4"/>
        <v>0</v>
      </c>
    </row>
    <row r="162" spans="1:7" ht="19.5" customHeight="1" thickBot="1">
      <c r="A162" s="10" t="s">
        <v>205</v>
      </c>
      <c r="B162" s="10" t="s">
        <v>417</v>
      </c>
      <c r="C162" s="35">
        <v>1500</v>
      </c>
      <c r="D162" s="35">
        <v>64.08</v>
      </c>
      <c r="E162" s="35">
        <v>1000</v>
      </c>
      <c r="F162" s="37">
        <v>1000</v>
      </c>
      <c r="G162" s="7">
        <f t="shared" si="4"/>
        <v>0</v>
      </c>
    </row>
    <row r="163" spans="1:7" ht="19.5" customHeight="1" thickBot="1">
      <c r="A163" s="8" t="s">
        <v>206</v>
      </c>
      <c r="B163" s="10" t="s">
        <v>491</v>
      </c>
      <c r="C163" s="35">
        <v>14000</v>
      </c>
      <c r="D163" s="35">
        <v>7366.35</v>
      </c>
      <c r="E163" s="35">
        <v>14000</v>
      </c>
      <c r="F163" s="37">
        <v>10000</v>
      </c>
      <c r="G163" s="7">
        <f t="shared" si="4"/>
        <v>-0.2857142857142857</v>
      </c>
    </row>
    <row r="164" spans="1:7" ht="19.5" customHeight="1" thickBot="1">
      <c r="A164" s="10" t="s">
        <v>207</v>
      </c>
      <c r="B164" s="10" t="s">
        <v>418</v>
      </c>
      <c r="C164" s="35">
        <v>2500</v>
      </c>
      <c r="D164" s="35">
        <v>0</v>
      </c>
      <c r="E164" s="35">
        <v>2500</v>
      </c>
      <c r="F164" s="37">
        <v>4000</v>
      </c>
      <c r="G164" s="7">
        <f t="shared" si="4"/>
        <v>0.6</v>
      </c>
    </row>
    <row r="165" spans="1:7" ht="19.5" customHeight="1" thickBot="1">
      <c r="A165" s="8" t="s">
        <v>208</v>
      </c>
      <c r="B165" s="10" t="s">
        <v>395</v>
      </c>
      <c r="C165" s="35">
        <v>4000</v>
      </c>
      <c r="D165" s="35">
        <v>817.76</v>
      </c>
      <c r="E165" s="35">
        <v>3500</v>
      </c>
      <c r="F165" s="37">
        <v>3000</v>
      </c>
      <c r="G165" s="7">
        <f t="shared" si="4"/>
        <v>-0.14285714285714285</v>
      </c>
    </row>
    <row r="166" spans="1:7" ht="19.5" customHeight="1" thickBot="1">
      <c r="A166" s="8" t="s">
        <v>209</v>
      </c>
      <c r="B166" s="10" t="s">
        <v>419</v>
      </c>
      <c r="C166" s="35">
        <v>3000</v>
      </c>
      <c r="D166" s="35">
        <v>1694.33</v>
      </c>
      <c r="E166" s="35">
        <v>3000</v>
      </c>
      <c r="F166" s="37">
        <v>3000</v>
      </c>
      <c r="G166" s="7">
        <f t="shared" si="4"/>
        <v>0</v>
      </c>
    </row>
    <row r="167" spans="1:7" ht="19.5" customHeight="1" thickBot="1">
      <c r="A167" s="8" t="s">
        <v>210</v>
      </c>
      <c r="B167" s="10" t="s">
        <v>420</v>
      </c>
      <c r="C167" s="22">
        <v>30000</v>
      </c>
      <c r="D167" s="22">
        <v>26596.17</v>
      </c>
      <c r="E167" s="22">
        <v>41594.25</v>
      </c>
      <c r="F167" s="92">
        <v>35000</v>
      </c>
      <c r="G167" s="7">
        <f t="shared" si="4"/>
        <v>-0.15853753824146366</v>
      </c>
    </row>
    <row r="168" spans="1:7" ht="19.5" customHeight="1" thickBot="1">
      <c r="A168" s="8" t="s">
        <v>211</v>
      </c>
      <c r="B168" s="10" t="s">
        <v>421</v>
      </c>
      <c r="C168" s="37">
        <v>48571</v>
      </c>
      <c r="D168" s="37">
        <v>48571.5</v>
      </c>
      <c r="E168" s="37">
        <v>48572</v>
      </c>
      <c r="F168" s="37">
        <v>48572</v>
      </c>
      <c r="G168" s="7">
        <f t="shared" si="4"/>
        <v>0</v>
      </c>
    </row>
    <row r="169" spans="1:7" ht="19.5" customHeight="1" thickBot="1">
      <c r="A169" s="13" t="s">
        <v>212</v>
      </c>
      <c r="B169" s="10" t="s">
        <v>422</v>
      </c>
      <c r="C169" s="37">
        <v>10550</v>
      </c>
      <c r="D169" s="37">
        <v>6043.59</v>
      </c>
      <c r="E169" s="37">
        <v>5173</v>
      </c>
      <c r="F169" s="37">
        <v>4138</v>
      </c>
      <c r="G169" s="7">
        <f t="shared" si="4"/>
        <v>-0.2000773245698821</v>
      </c>
    </row>
    <row r="170" spans="1:7" ht="19.5" customHeight="1" thickBot="1">
      <c r="A170" s="8" t="s">
        <v>213</v>
      </c>
      <c r="B170" s="10" t="s">
        <v>423</v>
      </c>
      <c r="C170" s="37">
        <v>10000</v>
      </c>
      <c r="D170" s="37">
        <v>10000</v>
      </c>
      <c r="E170" s="37">
        <v>10000</v>
      </c>
      <c r="F170" s="37">
        <v>10000</v>
      </c>
      <c r="G170" s="7">
        <f t="shared" si="4"/>
        <v>0</v>
      </c>
    </row>
    <row r="171" spans="1:7" ht="19.5" customHeight="1" thickBot="1">
      <c r="A171" s="8" t="s">
        <v>214</v>
      </c>
      <c r="B171" s="10" t="s">
        <v>424</v>
      </c>
      <c r="C171" s="35">
        <v>1790</v>
      </c>
      <c r="D171" s="35">
        <v>1790.03</v>
      </c>
      <c r="E171" s="35">
        <v>1438</v>
      </c>
      <c r="F171" s="37">
        <v>965</v>
      </c>
      <c r="G171" s="7">
        <f t="shared" si="4"/>
        <v>-0.3289290681502086</v>
      </c>
    </row>
    <row r="172" spans="1:7" ht="19.5" customHeight="1" thickBot="1">
      <c r="A172" s="10" t="s">
        <v>215</v>
      </c>
      <c r="B172" s="10" t="s">
        <v>425</v>
      </c>
      <c r="C172" s="39">
        <v>50121</v>
      </c>
      <c r="D172" s="39">
        <v>50120.71</v>
      </c>
      <c r="E172" s="39">
        <v>0</v>
      </c>
      <c r="F172" s="40">
        <v>0</v>
      </c>
      <c r="G172" s="7">
        <v>0</v>
      </c>
    </row>
    <row r="173" spans="1:7" ht="19.5" customHeight="1" thickBot="1">
      <c r="A173" s="10" t="s">
        <v>216</v>
      </c>
      <c r="B173" s="10" t="s">
        <v>426</v>
      </c>
      <c r="C173" s="40">
        <v>917</v>
      </c>
      <c r="D173" s="40">
        <v>942.33</v>
      </c>
      <c r="E173" s="40">
        <v>0</v>
      </c>
      <c r="F173" s="40">
        <v>0</v>
      </c>
      <c r="G173" s="7">
        <v>0</v>
      </c>
    </row>
    <row r="174" spans="1:7" ht="19.5" customHeight="1" thickBot="1">
      <c r="A174" s="10"/>
      <c r="B174" s="10" t="s">
        <v>614</v>
      </c>
      <c r="C174" s="39"/>
      <c r="D174" s="39"/>
      <c r="E174" s="40"/>
      <c r="F174" s="161">
        <v>200000</v>
      </c>
      <c r="G174" s="189" t="s">
        <v>632</v>
      </c>
    </row>
    <row r="175" spans="1:7" ht="19.5" customHeight="1" thickBot="1">
      <c r="A175" s="10" t="s">
        <v>217</v>
      </c>
      <c r="B175" s="10" t="s">
        <v>427</v>
      </c>
      <c r="C175" s="39">
        <v>0</v>
      </c>
      <c r="D175" s="39">
        <v>0</v>
      </c>
      <c r="E175" s="40">
        <v>40000</v>
      </c>
      <c r="F175" s="40">
        <v>40000</v>
      </c>
      <c r="G175" s="7">
        <f t="shared" si="4"/>
        <v>0</v>
      </c>
    </row>
    <row r="176" spans="1:7" ht="19.5" customHeight="1" thickBot="1">
      <c r="A176" s="2" t="s">
        <v>218</v>
      </c>
      <c r="B176" s="6" t="s">
        <v>428</v>
      </c>
      <c r="C176" s="22">
        <v>28500</v>
      </c>
      <c r="D176" s="22">
        <v>28500</v>
      </c>
      <c r="E176" s="22">
        <v>46395</v>
      </c>
      <c r="F176" s="22">
        <v>55000</v>
      </c>
      <c r="G176" s="7">
        <f t="shared" si="4"/>
        <v>0.18547257247548227</v>
      </c>
    </row>
    <row r="177" spans="1:7" ht="19.5" customHeight="1" thickBot="1" thickTop="1">
      <c r="A177" s="12"/>
      <c r="B177" s="12" t="s">
        <v>15</v>
      </c>
      <c r="C177" s="19">
        <f>SUM(C145:C176)</f>
        <v>336224</v>
      </c>
      <c r="D177" s="19">
        <f>SUM(D145:D176)</f>
        <v>273502.32</v>
      </c>
      <c r="E177" s="19">
        <f>SUM(E145:E176)</f>
        <v>319971.25</v>
      </c>
      <c r="F177" s="19">
        <f>SUM(F145:F176)</f>
        <v>522974</v>
      </c>
      <c r="G177" s="7">
        <f t="shared" si="4"/>
        <v>0.6344405942721416</v>
      </c>
    </row>
    <row r="178" spans="1:7" ht="19.5" customHeight="1" thickTop="1">
      <c r="A178" s="3"/>
      <c r="B178" s="3"/>
      <c r="C178" s="34"/>
      <c r="D178" s="34"/>
      <c r="E178" s="34"/>
      <c r="F178" s="34"/>
      <c r="G178" s="7"/>
    </row>
    <row r="179" spans="1:7" ht="19.5" customHeight="1">
      <c r="A179" s="17"/>
      <c r="B179" s="17" t="s">
        <v>16</v>
      </c>
      <c r="G179" s="7"/>
    </row>
    <row r="180" spans="1:8" s="10" customFormat="1" ht="19.5" customHeight="1" thickBot="1">
      <c r="A180" s="8" t="s">
        <v>219</v>
      </c>
      <c r="B180" s="10" t="s">
        <v>429</v>
      </c>
      <c r="C180" s="35">
        <v>2800</v>
      </c>
      <c r="D180" s="35">
        <v>4626</v>
      </c>
      <c r="E180" s="35">
        <v>2800</v>
      </c>
      <c r="F180" s="22">
        <v>2800</v>
      </c>
      <c r="G180" s="7">
        <f>(F180-E180)/E180</f>
        <v>0</v>
      </c>
      <c r="H180" s="32"/>
    </row>
    <row r="181" spans="1:7" ht="19.5" customHeight="1" thickBot="1">
      <c r="A181" s="8" t="s">
        <v>220</v>
      </c>
      <c r="B181" s="10" t="s">
        <v>380</v>
      </c>
      <c r="C181" s="35">
        <v>215.6</v>
      </c>
      <c r="D181" s="35">
        <v>564.57</v>
      </c>
      <c r="E181" s="35">
        <v>193</v>
      </c>
      <c r="F181" s="37">
        <f>F180*7.7%</f>
        <v>215.6</v>
      </c>
      <c r="G181" s="7">
        <f aca="true" t="shared" si="5" ref="G181:G193">(F181-E181)/E181</f>
        <v>0.11709844559585489</v>
      </c>
    </row>
    <row r="182" spans="1:7" ht="19.5" customHeight="1" thickBot="1">
      <c r="A182" s="8" t="s">
        <v>230</v>
      </c>
      <c r="B182" s="10" t="s">
        <v>492</v>
      </c>
      <c r="C182" s="37">
        <v>1300</v>
      </c>
      <c r="D182" s="37">
        <v>1500</v>
      </c>
      <c r="E182" s="37">
        <v>1361</v>
      </c>
      <c r="F182" s="37">
        <v>2000</v>
      </c>
      <c r="G182" s="7">
        <f t="shared" si="5"/>
        <v>0.4695077149155033</v>
      </c>
    </row>
    <row r="183" spans="1:7" ht="19.5" customHeight="1" thickBot="1">
      <c r="A183" s="13" t="s">
        <v>221</v>
      </c>
      <c r="B183" s="10" t="s">
        <v>388</v>
      </c>
      <c r="C183" s="35">
        <v>562</v>
      </c>
      <c r="D183" s="35">
        <v>586.35</v>
      </c>
      <c r="E183" s="35">
        <v>1145</v>
      </c>
      <c r="F183" s="92">
        <v>1145</v>
      </c>
      <c r="G183" s="7">
        <f t="shared" si="5"/>
        <v>0</v>
      </c>
    </row>
    <row r="184" spans="1:7" ht="19.5" customHeight="1" thickBot="1">
      <c r="A184" s="8" t="s">
        <v>222</v>
      </c>
      <c r="B184" s="10" t="s">
        <v>405</v>
      </c>
      <c r="C184" s="35">
        <v>700</v>
      </c>
      <c r="D184" s="35">
        <v>753.95</v>
      </c>
      <c r="E184" s="35">
        <v>700</v>
      </c>
      <c r="F184" s="37">
        <v>800</v>
      </c>
      <c r="G184" s="7">
        <f t="shared" si="5"/>
        <v>0.14285714285714285</v>
      </c>
    </row>
    <row r="185" spans="1:7" ht="19.5" customHeight="1" thickBot="1">
      <c r="A185" s="8" t="s">
        <v>223</v>
      </c>
      <c r="B185" s="10" t="s">
        <v>352</v>
      </c>
      <c r="C185" s="35">
        <v>1300</v>
      </c>
      <c r="D185" s="35">
        <v>1739.74</v>
      </c>
      <c r="E185" s="35">
        <v>1300</v>
      </c>
      <c r="F185" s="37">
        <v>1800</v>
      </c>
      <c r="G185" s="7">
        <f t="shared" si="5"/>
        <v>0.38461538461538464</v>
      </c>
    </row>
    <row r="186" spans="1:7" ht="19.5" customHeight="1" thickBot="1">
      <c r="A186" s="8" t="s">
        <v>224</v>
      </c>
      <c r="B186" s="10" t="s">
        <v>353</v>
      </c>
      <c r="C186" s="35">
        <v>1300</v>
      </c>
      <c r="D186" s="35">
        <v>1354.02</v>
      </c>
      <c r="E186" s="35">
        <v>1500</v>
      </c>
      <c r="F186" s="37">
        <v>1500</v>
      </c>
      <c r="G186" s="7">
        <f t="shared" si="5"/>
        <v>0</v>
      </c>
    </row>
    <row r="187" spans="1:7" ht="19.5" customHeight="1" thickBot="1">
      <c r="A187" s="8" t="s">
        <v>225</v>
      </c>
      <c r="B187" s="10" t="s">
        <v>430</v>
      </c>
      <c r="C187" s="35">
        <v>1500</v>
      </c>
      <c r="D187" s="35">
        <v>8822.26</v>
      </c>
      <c r="E187" s="35">
        <v>1500</v>
      </c>
      <c r="F187" s="37">
        <v>3000</v>
      </c>
      <c r="G187" s="7">
        <f t="shared" si="5"/>
        <v>1</v>
      </c>
    </row>
    <row r="188" spans="1:7" ht="19.5" customHeight="1" thickBot="1">
      <c r="A188" s="8" t="s">
        <v>226</v>
      </c>
      <c r="B188" s="10" t="s">
        <v>431</v>
      </c>
      <c r="C188" s="35">
        <v>1000</v>
      </c>
      <c r="D188" s="35">
        <v>1023.11</v>
      </c>
      <c r="E188" s="35">
        <v>1000</v>
      </c>
      <c r="F188" s="37">
        <v>1000</v>
      </c>
      <c r="G188" s="7">
        <f t="shared" si="5"/>
        <v>0</v>
      </c>
    </row>
    <row r="189" spans="1:7" ht="19.5" customHeight="1" thickBot="1">
      <c r="A189" s="8" t="s">
        <v>227</v>
      </c>
      <c r="B189" s="10" t="s">
        <v>432</v>
      </c>
      <c r="C189" s="35">
        <v>4000</v>
      </c>
      <c r="D189" s="35">
        <v>2245.76</v>
      </c>
      <c r="E189" s="35">
        <v>4000</v>
      </c>
      <c r="F189" s="37">
        <v>3000</v>
      </c>
      <c r="G189" s="7">
        <f t="shared" si="5"/>
        <v>-0.25</v>
      </c>
    </row>
    <row r="190" spans="1:7" ht="19.5" customHeight="1" thickBot="1">
      <c r="A190" s="8" t="s">
        <v>229</v>
      </c>
      <c r="B190" s="10" t="s">
        <v>434</v>
      </c>
      <c r="C190" s="35">
        <v>500</v>
      </c>
      <c r="D190" s="35">
        <v>400</v>
      </c>
      <c r="E190" s="35">
        <v>500</v>
      </c>
      <c r="F190" s="37">
        <v>500</v>
      </c>
      <c r="G190" s="7">
        <f t="shared" si="5"/>
        <v>0</v>
      </c>
    </row>
    <row r="191" spans="1:7" ht="19.5" customHeight="1" thickBot="1">
      <c r="A191" s="10" t="s">
        <v>228</v>
      </c>
      <c r="B191" s="10" t="s">
        <v>433</v>
      </c>
      <c r="C191" s="35">
        <v>500</v>
      </c>
      <c r="D191" s="35">
        <v>0</v>
      </c>
      <c r="E191" s="35">
        <v>500</v>
      </c>
      <c r="F191" s="37">
        <v>500</v>
      </c>
      <c r="G191" s="7">
        <f t="shared" si="5"/>
        <v>0</v>
      </c>
    </row>
    <row r="192" spans="1:7" ht="19.5" customHeight="1" thickBot="1">
      <c r="A192" s="2" t="s">
        <v>231</v>
      </c>
      <c r="B192" s="6" t="s">
        <v>435</v>
      </c>
      <c r="C192" s="91">
        <v>47354</v>
      </c>
      <c r="D192" s="91">
        <v>47300</v>
      </c>
      <c r="E192" s="91">
        <v>47356.39</v>
      </c>
      <c r="F192" s="167"/>
      <c r="G192" s="7">
        <f t="shared" si="5"/>
        <v>-1</v>
      </c>
    </row>
    <row r="193" spans="1:7" ht="19.5" customHeight="1" thickBot="1" thickTop="1">
      <c r="A193" s="148"/>
      <c r="B193" s="148" t="s">
        <v>17</v>
      </c>
      <c r="C193" s="19">
        <f>SUM(C180:C192)</f>
        <v>63031.6</v>
      </c>
      <c r="D193" s="100">
        <f>SUM(D180:D192)</f>
        <v>70915.76000000001</v>
      </c>
      <c r="E193" s="19">
        <f>SUM(E180:E192)</f>
        <v>63855.39</v>
      </c>
      <c r="F193" s="19">
        <f>SUM(F180:F192)</f>
        <v>18260.6</v>
      </c>
      <c r="G193" s="7">
        <f t="shared" si="5"/>
        <v>-0.7140319713026575</v>
      </c>
    </row>
    <row r="194" spans="1:7" ht="19.5" customHeight="1" thickTop="1">
      <c r="A194" s="3"/>
      <c r="B194" s="3"/>
      <c r="C194" s="34"/>
      <c r="D194" s="34"/>
      <c r="E194" s="34"/>
      <c r="F194" s="34"/>
      <c r="G194" s="7"/>
    </row>
    <row r="195" spans="1:7" ht="19.5" customHeight="1">
      <c r="A195" s="17"/>
      <c r="B195" s="17" t="s">
        <v>29</v>
      </c>
      <c r="G195" s="7"/>
    </row>
    <row r="196" spans="1:7" ht="19.5" customHeight="1" thickBot="1">
      <c r="A196" s="10" t="s">
        <v>232</v>
      </c>
      <c r="B196" s="10" t="s">
        <v>436</v>
      </c>
      <c r="C196" s="35">
        <v>500</v>
      </c>
      <c r="D196" s="35">
        <v>0</v>
      </c>
      <c r="E196" s="35">
        <v>500</v>
      </c>
      <c r="F196" s="91">
        <v>500</v>
      </c>
      <c r="G196" s="7">
        <f>(F196-E196)/E196</f>
        <v>0</v>
      </c>
    </row>
    <row r="197" spans="1:7" ht="19.5" customHeight="1" thickBot="1">
      <c r="A197" s="10" t="s">
        <v>233</v>
      </c>
      <c r="B197" s="10" t="s">
        <v>437</v>
      </c>
      <c r="C197" s="35">
        <v>0</v>
      </c>
      <c r="D197" s="35">
        <v>0</v>
      </c>
      <c r="E197" s="35">
        <v>2000</v>
      </c>
      <c r="F197" s="40">
        <v>2500</v>
      </c>
      <c r="G197" s="7">
        <f aca="true" t="shared" si="6" ref="G197:G214">(F197-E197)/E197</f>
        <v>0.25</v>
      </c>
    </row>
    <row r="198" spans="1:7" ht="19.5" customHeight="1" thickBot="1">
      <c r="A198" s="10" t="s">
        <v>234</v>
      </c>
      <c r="B198" s="10" t="s">
        <v>609</v>
      </c>
      <c r="C198" s="22">
        <v>200</v>
      </c>
      <c r="D198" s="22">
        <v>200</v>
      </c>
      <c r="E198" s="22">
        <v>200</v>
      </c>
      <c r="F198" s="40">
        <v>200</v>
      </c>
      <c r="G198" s="7">
        <f t="shared" si="6"/>
        <v>0</v>
      </c>
    </row>
    <row r="199" spans="1:7" ht="19.5" customHeight="1" thickBot="1">
      <c r="A199" s="10" t="s">
        <v>235</v>
      </c>
      <c r="B199" s="10" t="s">
        <v>610</v>
      </c>
      <c r="C199" s="38">
        <v>3340</v>
      </c>
      <c r="D199" s="38">
        <v>3340</v>
      </c>
      <c r="E199" s="38">
        <v>3340</v>
      </c>
      <c r="F199" s="40">
        <v>5000</v>
      </c>
      <c r="G199" s="7">
        <f t="shared" si="6"/>
        <v>0.49700598802395207</v>
      </c>
    </row>
    <row r="200" spans="1:7" ht="19.5" customHeight="1" thickBot="1">
      <c r="A200" s="10" t="s">
        <v>236</v>
      </c>
      <c r="B200" s="10" t="s">
        <v>438</v>
      </c>
      <c r="C200" s="37">
        <v>1000</v>
      </c>
      <c r="D200" s="37">
        <v>1000</v>
      </c>
      <c r="E200" s="37">
        <v>1000</v>
      </c>
      <c r="F200" s="40">
        <v>1000</v>
      </c>
      <c r="G200" s="7">
        <f t="shared" si="6"/>
        <v>0</v>
      </c>
    </row>
    <row r="201" spans="1:7" ht="19.5" customHeight="1" thickBot="1">
      <c r="A201" s="8" t="s">
        <v>237</v>
      </c>
      <c r="B201" s="10" t="s">
        <v>439</v>
      </c>
      <c r="C201" s="35">
        <v>400</v>
      </c>
      <c r="D201" s="35">
        <v>400</v>
      </c>
      <c r="E201" s="35">
        <v>400</v>
      </c>
      <c r="F201" s="40">
        <v>400</v>
      </c>
      <c r="G201" s="7">
        <f t="shared" si="6"/>
        <v>0</v>
      </c>
    </row>
    <row r="202" spans="1:7" ht="19.5" customHeight="1" thickBot="1">
      <c r="A202" s="8" t="s">
        <v>238</v>
      </c>
      <c r="B202" s="10" t="s">
        <v>440</v>
      </c>
      <c r="C202" s="37">
        <v>76483</v>
      </c>
      <c r="D202" s="37">
        <v>76483</v>
      </c>
      <c r="E202" s="37">
        <v>78012</v>
      </c>
      <c r="F202" s="40">
        <v>78012</v>
      </c>
      <c r="G202" s="7">
        <f t="shared" si="6"/>
        <v>0</v>
      </c>
    </row>
    <row r="203" spans="1:7" ht="19.5" customHeight="1" thickBot="1">
      <c r="A203" s="8" t="s">
        <v>239</v>
      </c>
      <c r="B203" s="10" t="s">
        <v>441</v>
      </c>
      <c r="C203" s="159">
        <v>4100</v>
      </c>
      <c r="D203" s="159">
        <v>4100</v>
      </c>
      <c r="E203" s="65">
        <v>0</v>
      </c>
      <c r="F203" s="147">
        <v>0</v>
      </c>
      <c r="G203" s="7">
        <v>0</v>
      </c>
    </row>
    <row r="204" spans="1:7" ht="19.5" customHeight="1" thickBot="1">
      <c r="A204" s="8" t="s">
        <v>240</v>
      </c>
      <c r="B204" s="10" t="s">
        <v>611</v>
      </c>
      <c r="C204" s="35">
        <v>1100</v>
      </c>
      <c r="D204" s="35">
        <v>978.75</v>
      </c>
      <c r="E204" s="35">
        <v>1100</v>
      </c>
      <c r="F204" s="187">
        <v>1000</v>
      </c>
      <c r="G204" s="7">
        <f t="shared" si="6"/>
        <v>-0.09090909090909091</v>
      </c>
    </row>
    <row r="205" spans="1:7" ht="19.5" customHeight="1" thickBot="1">
      <c r="A205" s="8" t="s">
        <v>241</v>
      </c>
      <c r="B205" s="10" t="s">
        <v>442</v>
      </c>
      <c r="C205" s="35">
        <v>9693</v>
      </c>
      <c r="D205" s="35">
        <v>9693</v>
      </c>
      <c r="E205" s="35">
        <v>9693</v>
      </c>
      <c r="F205" s="40">
        <v>10500</v>
      </c>
      <c r="G205" s="7">
        <f t="shared" si="6"/>
        <v>0.08325595790776849</v>
      </c>
    </row>
    <row r="206" spans="1:7" ht="19.5" customHeight="1" thickBot="1">
      <c r="A206" s="10" t="s">
        <v>242</v>
      </c>
      <c r="B206" s="10" t="s">
        <v>443</v>
      </c>
      <c r="C206" s="35">
        <v>375</v>
      </c>
      <c r="D206" s="35">
        <v>750</v>
      </c>
      <c r="E206" s="35">
        <v>375</v>
      </c>
      <c r="F206" s="40">
        <v>375</v>
      </c>
      <c r="G206" s="7">
        <f t="shared" si="6"/>
        <v>0</v>
      </c>
    </row>
    <row r="207" spans="1:7" ht="19.5" customHeight="1" thickBot="1">
      <c r="A207" s="8" t="s">
        <v>243</v>
      </c>
      <c r="B207" s="10" t="s">
        <v>444</v>
      </c>
      <c r="C207" s="37">
        <v>200</v>
      </c>
      <c r="D207" s="37">
        <v>200</v>
      </c>
      <c r="E207" s="37">
        <v>200</v>
      </c>
      <c r="F207" s="40">
        <v>100</v>
      </c>
      <c r="G207" s="7">
        <f t="shared" si="6"/>
        <v>-0.5</v>
      </c>
    </row>
    <row r="208" spans="1:7" ht="19.5" customHeight="1" thickBot="1">
      <c r="A208" s="10" t="s">
        <v>244</v>
      </c>
      <c r="B208" s="10" t="s">
        <v>446</v>
      </c>
      <c r="C208" s="37">
        <v>1000</v>
      </c>
      <c r="D208" s="37">
        <v>1000</v>
      </c>
      <c r="E208" s="37">
        <v>1000</v>
      </c>
      <c r="F208" s="187"/>
      <c r="G208" s="7">
        <f t="shared" si="6"/>
        <v>-1</v>
      </c>
    </row>
    <row r="209" spans="1:7" ht="19.5" customHeight="1" thickBot="1">
      <c r="A209" s="10" t="s">
        <v>245</v>
      </c>
      <c r="B209" s="10" t="s">
        <v>445</v>
      </c>
      <c r="C209" s="38">
        <v>20000</v>
      </c>
      <c r="D209" s="38">
        <v>20000</v>
      </c>
      <c r="E209" s="38">
        <v>3000</v>
      </c>
      <c r="F209" s="40">
        <v>3000</v>
      </c>
      <c r="G209" s="7">
        <f t="shared" si="6"/>
        <v>0</v>
      </c>
    </row>
    <row r="210" spans="1:7" ht="19.5" customHeight="1" thickBot="1">
      <c r="A210" s="10" t="s">
        <v>246</v>
      </c>
      <c r="B210" s="10" t="s">
        <v>447</v>
      </c>
      <c r="C210" s="38">
        <v>1200</v>
      </c>
      <c r="D210" s="38">
        <v>1200</v>
      </c>
      <c r="E210" s="38">
        <v>1000</v>
      </c>
      <c r="F210" s="40">
        <v>1200</v>
      </c>
      <c r="G210" s="7">
        <f t="shared" si="6"/>
        <v>0.2</v>
      </c>
    </row>
    <row r="211" spans="1:7" ht="19.5" customHeight="1" thickBot="1">
      <c r="A211" s="6" t="s">
        <v>622</v>
      </c>
      <c r="B211" s="6" t="s">
        <v>612</v>
      </c>
      <c r="C211" s="37">
        <v>7736</v>
      </c>
      <c r="D211" s="92">
        <v>0</v>
      </c>
      <c r="E211" s="37">
        <v>7719</v>
      </c>
      <c r="F211" s="40">
        <v>6234</v>
      </c>
      <c r="G211" s="7">
        <f t="shared" si="6"/>
        <v>-0.192382432957637</v>
      </c>
    </row>
    <row r="212" spans="1:7" ht="19.5" customHeight="1" thickBot="1">
      <c r="A212" s="8" t="s">
        <v>247</v>
      </c>
      <c r="B212" s="10" t="s">
        <v>448</v>
      </c>
      <c r="C212" s="37">
        <v>1000</v>
      </c>
      <c r="D212" s="37">
        <v>1000</v>
      </c>
      <c r="E212" s="37">
        <v>1000</v>
      </c>
      <c r="F212" s="91">
        <v>2000</v>
      </c>
      <c r="G212" s="7">
        <f t="shared" si="6"/>
        <v>1</v>
      </c>
    </row>
    <row r="213" spans="2:7" ht="19.5" customHeight="1" thickBot="1">
      <c r="B213" s="10" t="s">
        <v>624</v>
      </c>
      <c r="C213" s="22">
        <v>0</v>
      </c>
      <c r="D213" s="22">
        <v>0</v>
      </c>
      <c r="E213" s="22">
        <v>0</v>
      </c>
      <c r="F213" s="188">
        <v>1500</v>
      </c>
      <c r="G213" s="189" t="s">
        <v>632</v>
      </c>
    </row>
    <row r="214" spans="1:7" ht="19.5" customHeight="1" thickBot="1" thickTop="1">
      <c r="A214" s="20"/>
      <c r="B214" s="20" t="s">
        <v>18</v>
      </c>
      <c r="C214" s="19">
        <f>SUM(C196:C213)</f>
        <v>128327</v>
      </c>
      <c r="D214" s="19">
        <f>SUM(D196:D213)</f>
        <v>120344.75</v>
      </c>
      <c r="E214" s="19">
        <f>SUM(E196:E213)</f>
        <v>110539</v>
      </c>
      <c r="F214" s="19">
        <f>SUM(F196:F213)</f>
        <v>113521</v>
      </c>
      <c r="G214" s="7">
        <f t="shared" si="6"/>
        <v>0.026976904079103303</v>
      </c>
    </row>
    <row r="215" spans="3:7" ht="19.5" customHeight="1" thickBot="1" thickTop="1">
      <c r="C215" s="94"/>
      <c r="D215" s="94"/>
      <c r="E215" s="94"/>
      <c r="F215" s="94"/>
      <c r="G215" s="7"/>
    </row>
    <row r="216" spans="1:7" ht="19.5" customHeight="1" thickBot="1" thickTop="1">
      <c r="A216" s="145"/>
      <c r="B216" s="145" t="s">
        <v>11</v>
      </c>
      <c r="C216" s="144">
        <f>+C50+C58+C81+C119+C142+C177+C193+C214</f>
        <v>2310161.61</v>
      </c>
      <c r="D216" s="144">
        <f>+D50+D58+D81+D119+D142+D177+D193+D214</f>
        <v>1914215.4</v>
      </c>
      <c r="E216" s="144">
        <f>+E50+E58+E81+E119+E142+E177+E193+E214</f>
        <v>2491164.64</v>
      </c>
      <c r="F216" s="144">
        <f>+F50+F58+F81+F119+F142+F177+F193+F214</f>
        <v>2740268.348</v>
      </c>
      <c r="G216" s="7">
        <f>(F216-E216)/E216</f>
        <v>0.0999948795034278</v>
      </c>
    </row>
    <row r="217" spans="1:7" ht="19.5" customHeight="1" thickTop="1">
      <c r="A217" s="17"/>
      <c r="B217" s="17"/>
      <c r="C217" s="95"/>
      <c r="D217" s="95"/>
      <c r="E217" s="95"/>
      <c r="F217" s="95"/>
      <c r="G217" s="7"/>
    </row>
    <row r="218" spans="1:7" ht="19.5" customHeight="1">
      <c r="A218" s="17"/>
      <c r="B218" s="17" t="s">
        <v>0</v>
      </c>
      <c r="G218" s="7"/>
    </row>
    <row r="219" spans="1:7" ht="19.5" customHeight="1" thickBot="1">
      <c r="A219" s="6" t="s">
        <v>248</v>
      </c>
      <c r="B219" s="6" t="s">
        <v>377</v>
      </c>
      <c r="C219" s="35">
        <v>305918.08</v>
      </c>
      <c r="D219" s="35">
        <v>296294.18</v>
      </c>
      <c r="E219" s="35">
        <v>305384</v>
      </c>
      <c r="F219" s="22">
        <v>316965</v>
      </c>
      <c r="G219" s="7">
        <f>(F219-E219)/E219</f>
        <v>0.03792274644382155</v>
      </c>
    </row>
    <row r="220" spans="1:8" s="17" customFormat="1" ht="18.75" customHeight="1" thickBot="1">
      <c r="A220" s="2" t="s">
        <v>250</v>
      </c>
      <c r="B220" s="6" t="s">
        <v>63</v>
      </c>
      <c r="C220" s="35">
        <v>45000</v>
      </c>
      <c r="D220" s="35">
        <v>33088.42</v>
      </c>
      <c r="E220" s="35">
        <v>45000</v>
      </c>
      <c r="F220" s="37">
        <v>45000</v>
      </c>
      <c r="G220" s="7">
        <f aca="true" t="shared" si="7" ref="G220:G283">(F220-E220)/E220</f>
        <v>0</v>
      </c>
      <c r="H220" s="26"/>
    </row>
    <row r="221" spans="1:7" ht="19.5" customHeight="1" thickBot="1">
      <c r="A221" s="6" t="s">
        <v>249</v>
      </c>
      <c r="B221" s="6" t="s">
        <v>325</v>
      </c>
      <c r="C221" s="35">
        <v>12500</v>
      </c>
      <c r="D221" s="35">
        <v>13221</v>
      </c>
      <c r="E221" s="35">
        <v>12250</v>
      </c>
      <c r="F221" s="37">
        <v>10000</v>
      </c>
      <c r="G221" s="7">
        <f t="shared" si="7"/>
        <v>-0.1836734693877551</v>
      </c>
    </row>
    <row r="222" spans="1:8" s="17" customFormat="1" ht="18.75" customHeight="1" thickBot="1">
      <c r="A222" s="2" t="s">
        <v>251</v>
      </c>
      <c r="B222" s="6" t="s">
        <v>380</v>
      </c>
      <c r="C222" s="35">
        <v>27983</v>
      </c>
      <c r="D222" s="35">
        <v>26926.81</v>
      </c>
      <c r="E222" s="35">
        <v>27942</v>
      </c>
      <c r="F222" s="37">
        <f>SUM(F219:F221)*7.7%</f>
        <v>28641.305</v>
      </c>
      <c r="G222" s="7">
        <f t="shared" si="7"/>
        <v>0.025027020256245088</v>
      </c>
      <c r="H222" s="26"/>
    </row>
    <row r="223" spans="1:7" ht="19.5" customHeight="1" thickBot="1">
      <c r="A223" s="6" t="s">
        <v>252</v>
      </c>
      <c r="B223" s="6" t="s">
        <v>327</v>
      </c>
      <c r="C223" s="35">
        <v>21055</v>
      </c>
      <c r="D223" s="35">
        <v>20991.71</v>
      </c>
      <c r="E223" s="35">
        <v>21899</v>
      </c>
      <c r="F223" s="92">
        <v>21899</v>
      </c>
      <c r="G223" s="7">
        <f t="shared" si="7"/>
        <v>0</v>
      </c>
    </row>
    <row r="224" spans="1:7" ht="19.5" customHeight="1" thickBot="1">
      <c r="A224" s="6" t="s">
        <v>253</v>
      </c>
      <c r="B224" s="6" t="s">
        <v>328</v>
      </c>
      <c r="C224" s="35">
        <v>67959</v>
      </c>
      <c r="D224" s="35">
        <v>55977.87</v>
      </c>
      <c r="E224" s="35">
        <v>50844</v>
      </c>
      <c r="F224" s="37">
        <v>71847</v>
      </c>
      <c r="G224" s="7">
        <f t="shared" si="7"/>
        <v>0.4130870899221147</v>
      </c>
    </row>
    <row r="225" spans="1:7" ht="19.5" customHeight="1" thickBot="1">
      <c r="A225" s="6" t="s">
        <v>254</v>
      </c>
      <c r="B225" s="6" t="s">
        <v>331</v>
      </c>
      <c r="C225" s="35">
        <v>1994</v>
      </c>
      <c r="D225" s="35">
        <v>1582.28</v>
      </c>
      <c r="E225" s="35">
        <v>1835</v>
      </c>
      <c r="F225" s="37">
        <v>1835</v>
      </c>
      <c r="G225" s="7">
        <f t="shared" si="7"/>
        <v>0</v>
      </c>
    </row>
    <row r="226" spans="1:7" ht="19.5" customHeight="1" thickBot="1">
      <c r="A226" s="2" t="s">
        <v>255</v>
      </c>
      <c r="B226" s="6" t="s">
        <v>449</v>
      </c>
      <c r="C226" s="35">
        <v>3000</v>
      </c>
      <c r="D226" s="35">
        <v>2832.23</v>
      </c>
      <c r="E226" s="35">
        <v>3000</v>
      </c>
      <c r="F226" s="37">
        <v>3000</v>
      </c>
      <c r="G226" s="7">
        <f t="shared" si="7"/>
        <v>0</v>
      </c>
    </row>
    <row r="227" spans="1:7" ht="19.5" customHeight="1" thickBot="1">
      <c r="A227" s="6" t="s">
        <v>259</v>
      </c>
      <c r="B227" s="6" t="s">
        <v>450</v>
      </c>
      <c r="C227" s="35">
        <v>200</v>
      </c>
      <c r="D227" s="35">
        <v>192</v>
      </c>
      <c r="E227" s="35">
        <v>200</v>
      </c>
      <c r="F227" s="37">
        <v>200</v>
      </c>
      <c r="G227" s="7">
        <f t="shared" si="7"/>
        <v>0</v>
      </c>
    </row>
    <row r="228" spans="1:7" ht="19.5" customHeight="1" thickBot="1">
      <c r="A228" s="6" t="s">
        <v>257</v>
      </c>
      <c r="B228" s="6" t="s">
        <v>391</v>
      </c>
      <c r="C228" s="35">
        <v>200</v>
      </c>
      <c r="D228" s="35">
        <v>93.52</v>
      </c>
      <c r="E228" s="35">
        <v>200</v>
      </c>
      <c r="F228" s="37">
        <v>200</v>
      </c>
      <c r="G228" s="7">
        <f t="shared" si="7"/>
        <v>0</v>
      </c>
    </row>
    <row r="229" spans="1:7" ht="19.5" customHeight="1" thickBot="1">
      <c r="A229" s="6" t="s">
        <v>256</v>
      </c>
      <c r="B229" s="6" t="s">
        <v>340</v>
      </c>
      <c r="C229" s="35">
        <v>1000</v>
      </c>
      <c r="D229" s="35">
        <v>458.12</v>
      </c>
      <c r="E229" s="35">
        <v>1000</v>
      </c>
      <c r="F229" s="37">
        <v>1000</v>
      </c>
      <c r="G229" s="7">
        <f t="shared" si="7"/>
        <v>0</v>
      </c>
    </row>
    <row r="230" spans="1:7" ht="19.5" customHeight="1" thickBot="1">
      <c r="A230" s="2" t="s">
        <v>258</v>
      </c>
      <c r="B230" s="6" t="s">
        <v>392</v>
      </c>
      <c r="C230" s="35">
        <v>2400</v>
      </c>
      <c r="D230" s="35">
        <v>3149.52</v>
      </c>
      <c r="E230" s="35">
        <v>2724</v>
      </c>
      <c r="F230" s="37">
        <v>3200</v>
      </c>
      <c r="G230" s="7">
        <f t="shared" si="7"/>
        <v>0.17474302496328928</v>
      </c>
    </row>
    <row r="231" spans="1:7" ht="19.5" customHeight="1" thickBot="1">
      <c r="A231" s="10" t="s">
        <v>260</v>
      </c>
      <c r="B231" s="10" t="s">
        <v>451</v>
      </c>
      <c r="C231" s="37">
        <v>42404</v>
      </c>
      <c r="D231" s="37">
        <v>42248.44</v>
      </c>
      <c r="E231" s="37">
        <v>42093</v>
      </c>
      <c r="F231" s="92">
        <v>42093</v>
      </c>
      <c r="G231" s="7">
        <f t="shared" si="7"/>
        <v>0</v>
      </c>
    </row>
    <row r="232" spans="1:7" ht="19.5" customHeight="1" thickBot="1">
      <c r="A232" s="2" t="s">
        <v>261</v>
      </c>
      <c r="B232" s="6" t="s">
        <v>349</v>
      </c>
      <c r="C232" s="35">
        <v>8000</v>
      </c>
      <c r="D232" s="35">
        <v>7135.66</v>
      </c>
      <c r="E232" s="35">
        <v>8000</v>
      </c>
      <c r="F232" s="37">
        <v>8000</v>
      </c>
      <c r="G232" s="7">
        <f t="shared" si="7"/>
        <v>0</v>
      </c>
    </row>
    <row r="233" spans="1:7" ht="19.5" customHeight="1" thickBot="1">
      <c r="A233" s="2" t="s">
        <v>262</v>
      </c>
      <c r="B233" s="6" t="s">
        <v>493</v>
      </c>
      <c r="C233" s="35">
        <v>2000</v>
      </c>
      <c r="D233" s="35">
        <v>2670.13</v>
      </c>
      <c r="E233" s="35">
        <v>2000</v>
      </c>
      <c r="F233" s="37">
        <v>2700</v>
      </c>
      <c r="G233" s="7">
        <f t="shared" si="7"/>
        <v>0.35</v>
      </c>
    </row>
    <row r="234" spans="1:7" ht="19.5" customHeight="1" thickBot="1">
      <c r="A234" s="6" t="s">
        <v>266</v>
      </c>
      <c r="B234" s="6" t="s">
        <v>494</v>
      </c>
      <c r="C234" s="35">
        <v>17000</v>
      </c>
      <c r="D234" s="35">
        <v>18493.82</v>
      </c>
      <c r="E234" s="35">
        <v>18000</v>
      </c>
      <c r="F234" s="37">
        <v>18500</v>
      </c>
      <c r="G234" s="7">
        <f t="shared" si="7"/>
        <v>0.027777777777777776</v>
      </c>
    </row>
    <row r="235" spans="1:7" ht="19.5" customHeight="1" thickBot="1">
      <c r="A235" s="2" t="s">
        <v>263</v>
      </c>
      <c r="B235" s="6" t="s">
        <v>352</v>
      </c>
      <c r="C235" s="35">
        <v>2200</v>
      </c>
      <c r="D235" s="35">
        <v>2313.36</v>
      </c>
      <c r="E235" s="35">
        <v>2200</v>
      </c>
      <c r="F235" s="37">
        <v>2400</v>
      </c>
      <c r="G235" s="7">
        <f t="shared" si="7"/>
        <v>0.09090909090909091</v>
      </c>
    </row>
    <row r="236" spans="1:7" ht="19.5" customHeight="1" thickBot="1">
      <c r="A236" s="6" t="s">
        <v>264</v>
      </c>
      <c r="B236" s="6" t="s">
        <v>353</v>
      </c>
      <c r="C236" s="35">
        <v>1000</v>
      </c>
      <c r="D236" s="35">
        <v>1256.29</v>
      </c>
      <c r="E236" s="35">
        <v>1200</v>
      </c>
      <c r="F236" s="37">
        <v>1300</v>
      </c>
      <c r="G236" s="7">
        <f t="shared" si="7"/>
        <v>0.08333333333333333</v>
      </c>
    </row>
    <row r="237" spans="1:7" ht="19.5" customHeight="1" thickBot="1">
      <c r="A237" s="2" t="s">
        <v>265</v>
      </c>
      <c r="B237" s="6" t="s">
        <v>354</v>
      </c>
      <c r="C237" s="35">
        <v>47000</v>
      </c>
      <c r="D237" s="35">
        <v>45830.16</v>
      </c>
      <c r="E237" s="35">
        <v>7000</v>
      </c>
      <c r="F237" s="37">
        <v>8000</v>
      </c>
      <c r="G237" s="7">
        <f t="shared" si="7"/>
        <v>0.14285714285714285</v>
      </c>
    </row>
    <row r="238" spans="1:7" ht="19.5" customHeight="1" thickBot="1">
      <c r="A238" s="2" t="s">
        <v>267</v>
      </c>
      <c r="B238" s="6" t="s">
        <v>452</v>
      </c>
      <c r="C238" s="35">
        <v>600</v>
      </c>
      <c r="D238" s="35">
        <v>0</v>
      </c>
      <c r="E238" s="35">
        <v>600</v>
      </c>
      <c r="F238" s="37">
        <v>600</v>
      </c>
      <c r="G238" s="7">
        <f t="shared" si="7"/>
        <v>0</v>
      </c>
    </row>
    <row r="239" spans="1:7" ht="19.5" customHeight="1" thickBot="1">
      <c r="A239" s="6" t="s">
        <v>268</v>
      </c>
      <c r="B239" s="6" t="s">
        <v>414</v>
      </c>
      <c r="C239" s="35">
        <v>300</v>
      </c>
      <c r="D239" s="35">
        <v>170.13</v>
      </c>
      <c r="E239" s="35">
        <v>300</v>
      </c>
      <c r="F239" s="37">
        <v>300</v>
      </c>
      <c r="G239" s="7">
        <f t="shared" si="7"/>
        <v>0</v>
      </c>
    </row>
    <row r="240" spans="1:7" ht="19.5" customHeight="1" thickBot="1">
      <c r="A240" s="2" t="s">
        <v>269</v>
      </c>
      <c r="B240" s="6" t="s">
        <v>453</v>
      </c>
      <c r="C240" s="35">
        <v>5000</v>
      </c>
      <c r="D240" s="35">
        <v>3129.71</v>
      </c>
      <c r="E240" s="35">
        <v>5000</v>
      </c>
      <c r="F240" s="37">
        <v>4000</v>
      </c>
      <c r="G240" s="7">
        <f t="shared" si="7"/>
        <v>-0.2</v>
      </c>
    </row>
    <row r="241" spans="1:7" ht="19.5" customHeight="1" thickBot="1">
      <c r="A241" s="6" t="s">
        <v>270</v>
      </c>
      <c r="B241" s="6" t="s">
        <v>454</v>
      </c>
      <c r="C241" s="35">
        <v>48000</v>
      </c>
      <c r="D241" s="35">
        <v>26976.57</v>
      </c>
      <c r="E241" s="35">
        <v>43000</v>
      </c>
      <c r="F241" s="37">
        <v>43000</v>
      </c>
      <c r="G241" s="7">
        <f t="shared" si="7"/>
        <v>0</v>
      </c>
    </row>
    <row r="242" spans="1:7" ht="19.5" customHeight="1" thickBot="1">
      <c r="A242" s="6" t="s">
        <v>285</v>
      </c>
      <c r="B242" s="6" t="s">
        <v>459</v>
      </c>
      <c r="C242" s="35">
        <v>800</v>
      </c>
      <c r="D242" s="35">
        <v>0</v>
      </c>
      <c r="E242" s="35">
        <v>800</v>
      </c>
      <c r="F242" s="37">
        <v>500</v>
      </c>
      <c r="G242" s="7">
        <f t="shared" si="7"/>
        <v>-0.375</v>
      </c>
    </row>
    <row r="243" spans="1:7" ht="19.5" customHeight="1" thickBot="1">
      <c r="A243" s="6" t="s">
        <v>271</v>
      </c>
      <c r="B243" s="6" t="s">
        <v>502</v>
      </c>
      <c r="C243" s="35">
        <v>13000</v>
      </c>
      <c r="D243" s="35">
        <v>14911.23</v>
      </c>
      <c r="E243" s="35">
        <v>14000</v>
      </c>
      <c r="F243" s="37">
        <v>15000</v>
      </c>
      <c r="G243" s="7">
        <f t="shared" si="7"/>
        <v>0.07142857142857142</v>
      </c>
    </row>
    <row r="244" spans="1:7" ht="19.5" customHeight="1" thickBot="1">
      <c r="A244" s="6" t="s">
        <v>276</v>
      </c>
      <c r="B244" s="6" t="s">
        <v>503</v>
      </c>
      <c r="C244" s="35">
        <v>1000</v>
      </c>
      <c r="D244" s="35">
        <v>879.63</v>
      </c>
      <c r="E244" s="35">
        <v>1000</v>
      </c>
      <c r="F244" s="37">
        <v>1000</v>
      </c>
      <c r="G244" s="7">
        <f t="shared" si="7"/>
        <v>0</v>
      </c>
    </row>
    <row r="245" spans="1:7" ht="19.5" customHeight="1" thickBot="1">
      <c r="A245" s="6" t="s">
        <v>272</v>
      </c>
      <c r="B245" s="6" t="s">
        <v>497</v>
      </c>
      <c r="C245" s="35">
        <v>1500</v>
      </c>
      <c r="D245" s="35">
        <v>1731.23</v>
      </c>
      <c r="E245" s="35">
        <v>1500</v>
      </c>
      <c r="F245" s="37">
        <v>2000</v>
      </c>
      <c r="G245" s="7">
        <f t="shared" si="7"/>
        <v>0.3333333333333333</v>
      </c>
    </row>
    <row r="246" spans="1:7" ht="19.5" customHeight="1" thickBot="1">
      <c r="A246" s="6" t="s">
        <v>274</v>
      </c>
      <c r="B246" s="6" t="s">
        <v>495</v>
      </c>
      <c r="C246" s="35">
        <v>500</v>
      </c>
      <c r="D246" s="35">
        <v>466.09</v>
      </c>
      <c r="E246" s="35">
        <v>500</v>
      </c>
      <c r="F246" s="37">
        <v>1000</v>
      </c>
      <c r="G246" s="7">
        <f t="shared" si="7"/>
        <v>1</v>
      </c>
    </row>
    <row r="247" spans="1:7" ht="19.5" customHeight="1" thickBot="1">
      <c r="A247" s="2" t="s">
        <v>275</v>
      </c>
      <c r="B247" s="6" t="s">
        <v>496</v>
      </c>
      <c r="C247" s="35">
        <v>1500</v>
      </c>
      <c r="D247" s="35">
        <v>433.86</v>
      </c>
      <c r="E247" s="35">
        <v>1500</v>
      </c>
      <c r="F247" s="37">
        <v>500</v>
      </c>
      <c r="G247" s="7">
        <f t="shared" si="7"/>
        <v>-0.6666666666666666</v>
      </c>
    </row>
    <row r="248" spans="1:7" ht="19.5" customHeight="1" thickBot="1">
      <c r="A248" s="6" t="s">
        <v>277</v>
      </c>
      <c r="B248" s="6" t="s">
        <v>498</v>
      </c>
      <c r="C248" s="35">
        <v>500</v>
      </c>
      <c r="D248" s="35">
        <v>793.62</v>
      </c>
      <c r="E248" s="35">
        <v>1000</v>
      </c>
      <c r="F248" s="37">
        <v>2500</v>
      </c>
      <c r="G248" s="7">
        <f t="shared" si="7"/>
        <v>1.5</v>
      </c>
    </row>
    <row r="249" spans="1:7" ht="19.5" customHeight="1" thickBot="1">
      <c r="A249" s="6" t="s">
        <v>278</v>
      </c>
      <c r="B249" s="6" t="s">
        <v>499</v>
      </c>
      <c r="C249" s="35">
        <v>500</v>
      </c>
      <c r="D249" s="35">
        <v>592.88</v>
      </c>
      <c r="E249" s="35">
        <v>500</v>
      </c>
      <c r="F249" s="37">
        <v>500</v>
      </c>
      <c r="G249" s="7">
        <f t="shared" si="7"/>
        <v>0</v>
      </c>
    </row>
    <row r="250" spans="1:7" ht="19.5" customHeight="1" thickBot="1">
      <c r="A250" s="2" t="s">
        <v>279</v>
      </c>
      <c r="B250" s="6" t="s">
        <v>501</v>
      </c>
      <c r="C250" s="35">
        <v>400</v>
      </c>
      <c r="D250" s="35">
        <v>368.31</v>
      </c>
      <c r="E250" s="35">
        <v>400</v>
      </c>
      <c r="F250" s="37">
        <v>400</v>
      </c>
      <c r="G250" s="7">
        <f t="shared" si="7"/>
        <v>0</v>
      </c>
    </row>
    <row r="251" spans="1:7" ht="19.5" customHeight="1" thickBot="1">
      <c r="A251" s="6" t="s">
        <v>280</v>
      </c>
      <c r="B251" s="6" t="s">
        <v>500</v>
      </c>
      <c r="C251" s="35">
        <v>1500</v>
      </c>
      <c r="D251" s="35">
        <v>650.55</v>
      </c>
      <c r="E251" s="35">
        <v>1500</v>
      </c>
      <c r="F251" s="37">
        <v>1500</v>
      </c>
      <c r="G251" s="7">
        <f t="shared" si="7"/>
        <v>0</v>
      </c>
    </row>
    <row r="252" spans="1:7" ht="19.5" customHeight="1" thickBot="1">
      <c r="A252" s="6" t="s">
        <v>283</v>
      </c>
      <c r="B252" s="6" t="s">
        <v>504</v>
      </c>
      <c r="C252" s="35">
        <v>1000</v>
      </c>
      <c r="D252" s="35">
        <v>906.64</v>
      </c>
      <c r="E252" s="35">
        <v>1000</v>
      </c>
      <c r="F252" s="37">
        <v>1000</v>
      </c>
      <c r="G252" s="7">
        <f t="shared" si="7"/>
        <v>0</v>
      </c>
    </row>
    <row r="253" spans="1:7" ht="19.5" customHeight="1" thickBot="1">
      <c r="A253" s="6" t="s">
        <v>273</v>
      </c>
      <c r="B253" s="6" t="s">
        <v>455</v>
      </c>
      <c r="C253" s="35">
        <v>300</v>
      </c>
      <c r="D253" s="35">
        <v>0</v>
      </c>
      <c r="E253" s="35">
        <v>300</v>
      </c>
      <c r="F253" s="37">
        <v>300</v>
      </c>
      <c r="G253" s="7">
        <f t="shared" si="7"/>
        <v>0</v>
      </c>
    </row>
    <row r="254" spans="1:7" ht="19.5" customHeight="1" thickBot="1">
      <c r="A254" s="6" t="s">
        <v>287</v>
      </c>
      <c r="B254" s="6" t="s">
        <v>461</v>
      </c>
      <c r="C254" s="35">
        <v>10000</v>
      </c>
      <c r="D254" s="35">
        <v>10467.88</v>
      </c>
      <c r="E254" s="35">
        <v>10000</v>
      </c>
      <c r="F254" s="37">
        <v>10000</v>
      </c>
      <c r="G254" s="7">
        <f t="shared" si="7"/>
        <v>0</v>
      </c>
    </row>
    <row r="255" spans="1:7" ht="19.5" customHeight="1" thickBot="1">
      <c r="A255" s="6" t="s">
        <v>281</v>
      </c>
      <c r="B255" s="6" t="s">
        <v>456</v>
      </c>
      <c r="C255" s="35">
        <v>1000</v>
      </c>
      <c r="D255" s="35">
        <v>1247</v>
      </c>
      <c r="E255" s="35">
        <v>1000</v>
      </c>
      <c r="F255" s="37">
        <v>1200</v>
      </c>
      <c r="G255" s="7">
        <f t="shared" si="7"/>
        <v>0.2</v>
      </c>
    </row>
    <row r="256" spans="1:7" ht="19.5" customHeight="1" thickBot="1">
      <c r="A256" s="2" t="s">
        <v>282</v>
      </c>
      <c r="B256" s="6" t="s">
        <v>457</v>
      </c>
      <c r="C256" s="35">
        <v>8000</v>
      </c>
      <c r="D256" s="35">
        <v>7916.03</v>
      </c>
      <c r="E256" s="35">
        <v>8000</v>
      </c>
      <c r="F256" s="37">
        <v>8000</v>
      </c>
      <c r="G256" s="7">
        <f t="shared" si="7"/>
        <v>0</v>
      </c>
    </row>
    <row r="257" spans="1:7" ht="19.5" customHeight="1" thickBot="1">
      <c r="A257" s="6" t="s">
        <v>284</v>
      </c>
      <c r="B257" s="6" t="s">
        <v>458</v>
      </c>
      <c r="C257" s="35">
        <v>15000</v>
      </c>
      <c r="D257" s="35">
        <v>8982.05</v>
      </c>
      <c r="E257" s="35">
        <v>15000</v>
      </c>
      <c r="F257" s="37">
        <v>15000</v>
      </c>
      <c r="G257" s="7">
        <f t="shared" si="7"/>
        <v>0</v>
      </c>
    </row>
    <row r="258" spans="1:7" ht="19.5" customHeight="1" thickBot="1">
      <c r="A258" s="6" t="s">
        <v>286</v>
      </c>
      <c r="B258" s="6" t="s">
        <v>460</v>
      </c>
      <c r="C258" s="35">
        <v>7000</v>
      </c>
      <c r="D258" s="35">
        <v>6027.63</v>
      </c>
      <c r="E258" s="39">
        <v>7000</v>
      </c>
      <c r="F258" s="40">
        <v>7000</v>
      </c>
      <c r="G258" s="7">
        <f t="shared" si="7"/>
        <v>0</v>
      </c>
    </row>
    <row r="259" spans="1:7" ht="19.5" customHeight="1" thickBot="1">
      <c r="A259" s="6" t="s">
        <v>288</v>
      </c>
      <c r="B259" s="6" t="s">
        <v>462</v>
      </c>
      <c r="C259" s="35">
        <v>1000</v>
      </c>
      <c r="D259" s="35">
        <v>747.79</v>
      </c>
      <c r="E259" s="35">
        <v>1000</v>
      </c>
      <c r="F259" s="37">
        <v>1000</v>
      </c>
      <c r="G259" s="7">
        <f t="shared" si="7"/>
        <v>0</v>
      </c>
    </row>
    <row r="260" spans="1:7" ht="19.5" customHeight="1" thickBot="1">
      <c r="A260" s="6" t="s">
        <v>289</v>
      </c>
      <c r="B260" s="6" t="s">
        <v>463</v>
      </c>
      <c r="C260" s="35">
        <v>2000</v>
      </c>
      <c r="D260" s="35">
        <v>1340</v>
      </c>
      <c r="E260" s="35">
        <v>2000</v>
      </c>
      <c r="F260" s="37">
        <v>2000</v>
      </c>
      <c r="G260" s="7">
        <f t="shared" si="7"/>
        <v>0</v>
      </c>
    </row>
    <row r="261" spans="1:7" ht="19.5" customHeight="1" thickBot="1">
      <c r="A261" s="6" t="s">
        <v>290</v>
      </c>
      <c r="B261" s="6" t="s">
        <v>505</v>
      </c>
      <c r="C261" s="35">
        <v>1000</v>
      </c>
      <c r="D261" s="35">
        <v>242.88</v>
      </c>
      <c r="E261" s="35">
        <v>1000</v>
      </c>
      <c r="F261" s="37">
        <v>1000</v>
      </c>
      <c r="G261" s="7">
        <f t="shared" si="7"/>
        <v>0</v>
      </c>
    </row>
    <row r="262" spans="1:7" ht="19.5" customHeight="1" thickBot="1">
      <c r="A262" s="6" t="s">
        <v>293</v>
      </c>
      <c r="B262" s="6" t="s">
        <v>506</v>
      </c>
      <c r="C262" s="35">
        <v>1000</v>
      </c>
      <c r="D262" s="35">
        <v>0</v>
      </c>
      <c r="E262" s="35">
        <v>1000</v>
      </c>
      <c r="F262" s="37">
        <v>1000</v>
      </c>
      <c r="G262" s="7">
        <f t="shared" si="7"/>
        <v>0</v>
      </c>
    </row>
    <row r="263" spans="1:7" ht="19.5" customHeight="1" thickBot="1">
      <c r="A263" s="2" t="s">
        <v>291</v>
      </c>
      <c r="B263" s="6" t="s">
        <v>464</v>
      </c>
      <c r="C263" s="35">
        <v>1000</v>
      </c>
      <c r="D263" s="35">
        <v>800.48</v>
      </c>
      <c r="E263" s="35">
        <v>1000</v>
      </c>
      <c r="F263" s="37">
        <v>1000</v>
      </c>
      <c r="G263" s="7">
        <f t="shared" si="7"/>
        <v>0</v>
      </c>
    </row>
    <row r="264" spans="1:7" ht="19.5" customHeight="1" thickBot="1">
      <c r="A264" s="2" t="s">
        <v>292</v>
      </c>
      <c r="B264" s="6" t="s">
        <v>465</v>
      </c>
      <c r="C264" s="35">
        <v>15000</v>
      </c>
      <c r="D264" s="35">
        <v>14973.86</v>
      </c>
      <c r="E264" s="35">
        <v>15000</v>
      </c>
      <c r="F264" s="37">
        <v>15000</v>
      </c>
      <c r="G264" s="7">
        <f t="shared" si="7"/>
        <v>0</v>
      </c>
    </row>
    <row r="265" spans="1:7" ht="19.5" customHeight="1" thickBot="1">
      <c r="A265" s="2" t="s">
        <v>294</v>
      </c>
      <c r="B265" s="6" t="s">
        <v>466</v>
      </c>
      <c r="C265" s="35">
        <v>4000</v>
      </c>
      <c r="D265" s="35">
        <v>4000</v>
      </c>
      <c r="E265" s="35">
        <v>4000</v>
      </c>
      <c r="F265" s="37">
        <v>4200</v>
      </c>
      <c r="G265" s="7">
        <f t="shared" si="7"/>
        <v>0.05</v>
      </c>
    </row>
    <row r="266" spans="1:7" ht="19.5" customHeight="1" thickBot="1">
      <c r="A266" s="6" t="s">
        <v>295</v>
      </c>
      <c r="B266" s="6" t="s">
        <v>467</v>
      </c>
      <c r="C266" s="35">
        <v>3500</v>
      </c>
      <c r="D266" s="35">
        <v>2302.41</v>
      </c>
      <c r="E266" s="35">
        <v>4000</v>
      </c>
      <c r="F266" s="37">
        <v>4000</v>
      </c>
      <c r="G266" s="7">
        <f t="shared" si="7"/>
        <v>0</v>
      </c>
    </row>
    <row r="267" spans="1:7" ht="19.5" customHeight="1" thickBot="1">
      <c r="A267" s="2" t="s">
        <v>296</v>
      </c>
      <c r="B267" s="6" t="s">
        <v>468</v>
      </c>
      <c r="C267" s="35">
        <v>3000</v>
      </c>
      <c r="D267" s="35">
        <v>3518.71</v>
      </c>
      <c r="E267" s="80">
        <v>3000</v>
      </c>
      <c r="F267" s="146">
        <v>3000</v>
      </c>
      <c r="G267" s="7">
        <f t="shared" si="7"/>
        <v>0</v>
      </c>
    </row>
    <row r="268" spans="1:7" ht="19.5" customHeight="1" thickBot="1">
      <c r="A268" s="6" t="s">
        <v>297</v>
      </c>
      <c r="B268" s="6" t="s">
        <v>469</v>
      </c>
      <c r="C268" s="35">
        <v>0</v>
      </c>
      <c r="D268" s="35">
        <v>0</v>
      </c>
      <c r="E268" s="80">
        <v>4500</v>
      </c>
      <c r="F268" s="146">
        <v>0</v>
      </c>
      <c r="G268" s="7">
        <f t="shared" si="7"/>
        <v>-1</v>
      </c>
    </row>
    <row r="269" spans="1:7" ht="19.5" customHeight="1" thickBot="1">
      <c r="A269" s="2" t="s">
        <v>298</v>
      </c>
      <c r="B269" s="6" t="s">
        <v>470</v>
      </c>
      <c r="C269" s="35">
        <v>6500</v>
      </c>
      <c r="D269" s="35">
        <v>5114.17</v>
      </c>
      <c r="E269" s="35">
        <v>6500</v>
      </c>
      <c r="F269" s="37">
        <v>6500</v>
      </c>
      <c r="G269" s="7">
        <f t="shared" si="7"/>
        <v>0</v>
      </c>
    </row>
    <row r="270" spans="1:7" ht="19.5" customHeight="1" thickBot="1">
      <c r="A270" s="6" t="s">
        <v>299</v>
      </c>
      <c r="B270" s="6" t="s">
        <v>471</v>
      </c>
      <c r="C270" s="35">
        <v>150000</v>
      </c>
      <c r="D270" s="35">
        <v>102460.86</v>
      </c>
      <c r="E270" s="35">
        <v>150000</v>
      </c>
      <c r="F270" s="37">
        <v>140000</v>
      </c>
      <c r="G270" s="7">
        <f t="shared" si="7"/>
        <v>-0.06666666666666667</v>
      </c>
    </row>
    <row r="271" spans="1:7" ht="19.5" customHeight="1" thickBot="1">
      <c r="A271" s="2" t="s">
        <v>300</v>
      </c>
      <c r="B271" s="6" t="s">
        <v>472</v>
      </c>
      <c r="C271" s="35">
        <v>95000</v>
      </c>
      <c r="D271" s="35">
        <v>67305.99</v>
      </c>
      <c r="E271" s="35">
        <v>95000</v>
      </c>
      <c r="F271" s="37">
        <v>95000</v>
      </c>
      <c r="G271" s="7">
        <f t="shared" si="7"/>
        <v>0</v>
      </c>
    </row>
    <row r="272" spans="1:7" ht="19.5" customHeight="1" thickBot="1">
      <c r="A272" s="2" t="s">
        <v>301</v>
      </c>
      <c r="B272" s="6" t="s">
        <v>473</v>
      </c>
      <c r="C272" s="35">
        <v>40000</v>
      </c>
      <c r="D272" s="35">
        <v>26879.32</v>
      </c>
      <c r="E272" s="35">
        <v>40000</v>
      </c>
      <c r="F272" s="37">
        <v>40000</v>
      </c>
      <c r="G272" s="7">
        <f t="shared" si="7"/>
        <v>0</v>
      </c>
    </row>
    <row r="273" spans="1:7" ht="19.5" customHeight="1" thickBot="1">
      <c r="A273" s="2" t="s">
        <v>302</v>
      </c>
      <c r="B273" s="6" t="s">
        <v>474</v>
      </c>
      <c r="C273" s="35">
        <v>293000</v>
      </c>
      <c r="D273" s="35">
        <v>293881.87</v>
      </c>
      <c r="E273" s="35">
        <v>293000</v>
      </c>
      <c r="F273" s="37">
        <v>294000</v>
      </c>
      <c r="G273" s="7">
        <f t="shared" si="7"/>
        <v>0.0034129692832764505</v>
      </c>
    </row>
    <row r="274" spans="1:7" ht="19.5" customHeight="1" thickBot="1">
      <c r="A274" s="6" t="s">
        <v>303</v>
      </c>
      <c r="B274" s="6" t="s">
        <v>475</v>
      </c>
      <c r="C274" s="35">
        <v>120000</v>
      </c>
      <c r="D274" s="35">
        <v>93266.98</v>
      </c>
      <c r="E274" s="35">
        <v>120000</v>
      </c>
      <c r="F274" s="37">
        <v>120000</v>
      </c>
      <c r="G274" s="7">
        <f t="shared" si="7"/>
        <v>0</v>
      </c>
    </row>
    <row r="275" spans="1:7" ht="19.5" customHeight="1" thickBot="1">
      <c r="A275" s="6" t="s">
        <v>304</v>
      </c>
      <c r="B275" s="6" t="s">
        <v>507</v>
      </c>
      <c r="C275" s="35">
        <v>43200</v>
      </c>
      <c r="D275" s="35">
        <v>43200</v>
      </c>
      <c r="E275" s="35">
        <v>43200</v>
      </c>
      <c r="F275" s="37">
        <v>43200</v>
      </c>
      <c r="G275" s="7">
        <f t="shared" si="7"/>
        <v>0</v>
      </c>
    </row>
    <row r="276" spans="1:7" ht="19.5" customHeight="1" thickBot="1">
      <c r="A276" s="6" t="s">
        <v>305</v>
      </c>
      <c r="B276" s="6" t="s">
        <v>476</v>
      </c>
      <c r="C276" s="35">
        <v>20419</v>
      </c>
      <c r="D276" s="35">
        <v>20419.22</v>
      </c>
      <c r="E276" s="35">
        <v>18942</v>
      </c>
      <c r="F276" s="37">
        <v>17387</v>
      </c>
      <c r="G276" s="7">
        <f t="shared" si="7"/>
        <v>-0.08209270404392356</v>
      </c>
    </row>
    <row r="277" spans="1:9" ht="19.5" customHeight="1" thickBot="1">
      <c r="A277" s="6" t="s">
        <v>306</v>
      </c>
      <c r="B277" s="6" t="s">
        <v>477</v>
      </c>
      <c r="C277" s="35">
        <v>7046</v>
      </c>
      <c r="D277" s="35">
        <v>5555.93</v>
      </c>
      <c r="E277" s="35">
        <v>7046</v>
      </c>
      <c r="F277" s="37">
        <v>7046</v>
      </c>
      <c r="G277" s="7">
        <f t="shared" si="7"/>
        <v>0</v>
      </c>
      <c r="I277" s="9"/>
    </row>
    <row r="278" spans="1:7" ht="19.5" customHeight="1" thickBot="1">
      <c r="A278" s="6" t="s">
        <v>307</v>
      </c>
      <c r="B278" s="6" t="s">
        <v>478</v>
      </c>
      <c r="C278" s="35">
        <v>21480</v>
      </c>
      <c r="D278" s="35">
        <v>21480</v>
      </c>
      <c r="E278" s="35">
        <v>0</v>
      </c>
      <c r="F278" s="37">
        <v>0</v>
      </c>
      <c r="G278" s="7">
        <v>0</v>
      </c>
    </row>
    <row r="279" spans="1:7" ht="19.5" customHeight="1" thickBot="1">
      <c r="A279" s="6" t="s">
        <v>308</v>
      </c>
      <c r="B279" s="6" t="s">
        <v>479</v>
      </c>
      <c r="C279" s="35">
        <v>393</v>
      </c>
      <c r="D279" s="35">
        <v>403.84</v>
      </c>
      <c r="E279" s="35">
        <v>0</v>
      </c>
      <c r="F279" s="37">
        <v>0</v>
      </c>
      <c r="G279" s="7">
        <v>0</v>
      </c>
    </row>
    <row r="280" spans="1:7" ht="19.5" customHeight="1" thickBot="1">
      <c r="A280" s="6" t="s">
        <v>309</v>
      </c>
      <c r="B280" s="6" t="s">
        <v>480</v>
      </c>
      <c r="C280" s="35">
        <v>30000</v>
      </c>
      <c r="D280" s="35">
        <v>30000</v>
      </c>
      <c r="E280" s="35">
        <v>30000</v>
      </c>
      <c r="F280" s="37">
        <v>30000</v>
      </c>
      <c r="G280" s="7">
        <f t="shared" si="7"/>
        <v>0</v>
      </c>
    </row>
    <row r="281" spans="1:7" ht="19.5" customHeight="1" thickBot="1">
      <c r="A281" s="6" t="s">
        <v>310</v>
      </c>
      <c r="B281" s="6" t="s">
        <v>481</v>
      </c>
      <c r="C281" s="35">
        <v>4176</v>
      </c>
      <c r="D281" s="35">
        <v>2149.72</v>
      </c>
      <c r="E281" s="35">
        <v>1656</v>
      </c>
      <c r="F281" s="37">
        <v>553</v>
      </c>
      <c r="G281" s="7">
        <f t="shared" si="7"/>
        <v>-0.6660628019323671</v>
      </c>
    </row>
    <row r="282" spans="1:7" ht="19.5" customHeight="1" thickBot="1">
      <c r="A282" s="6" t="s">
        <v>311</v>
      </c>
      <c r="B282" s="6" t="s">
        <v>615</v>
      </c>
      <c r="C282" s="35">
        <v>26500</v>
      </c>
      <c r="D282" s="35">
        <v>26500</v>
      </c>
      <c r="E282" s="35">
        <v>26500</v>
      </c>
      <c r="F282" s="37">
        <v>26500</v>
      </c>
      <c r="G282" s="7">
        <f t="shared" si="7"/>
        <v>0</v>
      </c>
    </row>
    <row r="283" spans="1:7" ht="19.5" customHeight="1" thickBot="1">
      <c r="A283" s="6" t="s">
        <v>312</v>
      </c>
      <c r="B283" s="6" t="s">
        <v>482</v>
      </c>
      <c r="C283" s="35">
        <v>3602</v>
      </c>
      <c r="D283" s="35">
        <v>1854.13</v>
      </c>
      <c r="E283" s="35">
        <v>1417</v>
      </c>
      <c r="F283" s="37">
        <v>929</v>
      </c>
      <c r="G283" s="7">
        <f t="shared" si="7"/>
        <v>-0.34438955539872973</v>
      </c>
    </row>
    <row r="284" spans="1:7" ht="20.25" customHeight="1" thickBot="1">
      <c r="A284" s="6" t="s">
        <v>313</v>
      </c>
      <c r="B284" s="6" t="s">
        <v>483</v>
      </c>
      <c r="C284" s="37">
        <v>26920.4</v>
      </c>
      <c r="D284" s="35">
        <v>51920.4</v>
      </c>
      <c r="E284" s="41">
        <v>26920</v>
      </c>
      <c r="F284" s="147">
        <v>26920</v>
      </c>
      <c r="G284" s="7">
        <f aca="true" t="shared" si="8" ref="G284:G299">(F284-E284)/E284</f>
        <v>0</v>
      </c>
    </row>
    <row r="285" spans="1:7" ht="19.5" customHeight="1" thickBot="1">
      <c r="A285" s="6" t="s">
        <v>314</v>
      </c>
      <c r="B285" s="6" t="s">
        <v>484</v>
      </c>
      <c r="C285" s="37">
        <v>3391.97</v>
      </c>
      <c r="D285" s="35">
        <v>2198.61</v>
      </c>
      <c r="E285" s="41">
        <v>2057</v>
      </c>
      <c r="F285" s="147">
        <v>1065</v>
      </c>
      <c r="G285" s="7">
        <f t="shared" si="8"/>
        <v>-0.4822557122022363</v>
      </c>
    </row>
    <row r="286" spans="1:7" ht="19.5" customHeight="1" thickBot="1">
      <c r="A286" s="6" t="s">
        <v>315</v>
      </c>
      <c r="B286" s="6" t="s">
        <v>485</v>
      </c>
      <c r="C286" s="37">
        <v>0</v>
      </c>
      <c r="D286" s="35">
        <v>0</v>
      </c>
      <c r="E286" s="41">
        <v>55000</v>
      </c>
      <c r="F286" s="147">
        <v>0</v>
      </c>
      <c r="G286" s="7">
        <f t="shared" si="8"/>
        <v>-1</v>
      </c>
    </row>
    <row r="287" spans="1:7" ht="19.5" customHeight="1" thickBot="1">
      <c r="A287" s="6" t="s">
        <v>316</v>
      </c>
      <c r="B287" s="6" t="s">
        <v>486</v>
      </c>
      <c r="C287" s="37">
        <v>0</v>
      </c>
      <c r="D287" s="35">
        <v>0</v>
      </c>
      <c r="E287" s="41">
        <v>50000</v>
      </c>
      <c r="F287" s="147">
        <v>0</v>
      </c>
      <c r="G287" s="7">
        <f t="shared" si="8"/>
        <v>-1</v>
      </c>
    </row>
    <row r="288" spans="1:7" ht="19.5" customHeight="1" thickBot="1">
      <c r="A288" s="6"/>
      <c r="B288" s="6" t="s">
        <v>62</v>
      </c>
      <c r="C288" s="37"/>
      <c r="D288" s="35"/>
      <c r="E288" s="41"/>
      <c r="F288" s="152"/>
      <c r="G288" s="189">
        <v>0</v>
      </c>
    </row>
    <row r="289" spans="1:7" ht="19.5" customHeight="1" thickBot="1">
      <c r="A289" s="6"/>
      <c r="B289" s="6" t="s">
        <v>616</v>
      </c>
      <c r="C289" s="37"/>
      <c r="D289" s="35"/>
      <c r="E289" s="41"/>
      <c r="F289" s="152"/>
      <c r="G289" s="189">
        <v>0</v>
      </c>
    </row>
    <row r="290" spans="1:7" ht="19.5" customHeight="1" thickBot="1">
      <c r="A290" s="6"/>
      <c r="B290" s="6" t="s">
        <v>617</v>
      </c>
      <c r="C290" s="37"/>
      <c r="D290" s="35"/>
      <c r="E290" s="41"/>
      <c r="F290" s="152">
        <v>175000</v>
      </c>
      <c r="G290" s="189" t="s">
        <v>632</v>
      </c>
    </row>
    <row r="291" spans="1:7" ht="19.5" customHeight="1" thickBot="1">
      <c r="A291" s="6"/>
      <c r="B291" s="6" t="s">
        <v>618</v>
      </c>
      <c r="C291" s="37"/>
      <c r="D291" s="35"/>
      <c r="E291" s="41"/>
      <c r="F291" s="152">
        <v>225000</v>
      </c>
      <c r="G291" s="189" t="s">
        <v>632</v>
      </c>
    </row>
    <row r="292" spans="1:7" ht="19.5" customHeight="1" thickBot="1">
      <c r="A292" s="6"/>
      <c r="B292" s="6" t="s">
        <v>619</v>
      </c>
      <c r="C292" s="37"/>
      <c r="D292" s="35"/>
      <c r="E292" s="41"/>
      <c r="F292" s="152">
        <v>130000</v>
      </c>
      <c r="G292" s="189" t="s">
        <v>632</v>
      </c>
    </row>
    <row r="293" spans="1:7" ht="19.5" customHeight="1" thickBot="1">
      <c r="A293" s="10" t="s">
        <v>317</v>
      </c>
      <c r="B293" s="10" t="s">
        <v>508</v>
      </c>
      <c r="C293" s="37">
        <v>25000</v>
      </c>
      <c r="D293" s="35">
        <v>25000</v>
      </c>
      <c r="E293" s="35">
        <v>25000</v>
      </c>
      <c r="F293" s="37">
        <v>25000</v>
      </c>
      <c r="G293" s="7">
        <f t="shared" si="8"/>
        <v>0</v>
      </c>
    </row>
    <row r="294" spans="1:7" ht="19.5" customHeight="1" thickBot="1">
      <c r="A294" s="10" t="s">
        <v>318</v>
      </c>
      <c r="B294" s="10" t="s">
        <v>509</v>
      </c>
      <c r="C294" s="35">
        <v>37000</v>
      </c>
      <c r="D294" s="35">
        <v>37000</v>
      </c>
      <c r="E294" s="35">
        <v>37000</v>
      </c>
      <c r="F294" s="37">
        <v>37000</v>
      </c>
      <c r="G294" s="7">
        <f t="shared" si="8"/>
        <v>0</v>
      </c>
    </row>
    <row r="295" spans="1:7" ht="19.5" customHeight="1" thickBot="1">
      <c r="A295" s="10" t="s">
        <v>319</v>
      </c>
      <c r="B295" s="10" t="s">
        <v>510</v>
      </c>
      <c r="C295" s="37">
        <v>5000</v>
      </c>
      <c r="D295" s="37">
        <v>5000</v>
      </c>
      <c r="E295" s="37">
        <v>5000</v>
      </c>
      <c r="F295" s="37">
        <v>5000</v>
      </c>
      <c r="G295" s="7">
        <f t="shared" si="8"/>
        <v>0</v>
      </c>
    </row>
    <row r="296" spans="1:7" ht="19.5" customHeight="1" thickBot="1">
      <c r="A296" s="10" t="s">
        <v>320</v>
      </c>
      <c r="B296" s="10" t="s">
        <v>511</v>
      </c>
      <c r="C296" s="22">
        <v>0</v>
      </c>
      <c r="D296" s="22">
        <v>0</v>
      </c>
      <c r="E296" s="22">
        <v>10000</v>
      </c>
      <c r="F296" s="22">
        <v>30000</v>
      </c>
      <c r="G296" s="7">
        <f t="shared" si="8"/>
        <v>2</v>
      </c>
    </row>
    <row r="297" spans="1:7" ht="19.5" customHeight="1" thickBot="1" thickTop="1">
      <c r="A297" s="154"/>
      <c r="B297" s="20" t="s">
        <v>19</v>
      </c>
      <c r="C297" s="96">
        <f>SUM(C219:C296)</f>
        <v>1716341.45</v>
      </c>
      <c r="D297" s="96">
        <f>SUM(D219:D296)</f>
        <v>1550923.7299999997</v>
      </c>
      <c r="E297" s="96">
        <f>SUM(E219:E296)</f>
        <v>1747409</v>
      </c>
      <c r="F297" s="96">
        <f>SUM(F219:F296)</f>
        <v>2210380.3049999997</v>
      </c>
      <c r="G297" s="7">
        <f t="shared" si="8"/>
        <v>0.2649473048381917</v>
      </c>
    </row>
    <row r="298" spans="1:7" ht="19.5" customHeight="1" thickBot="1" thickTop="1">
      <c r="A298" s="6"/>
      <c r="B298" s="10"/>
      <c r="C298" s="21"/>
      <c r="D298" s="21"/>
      <c r="E298" s="21"/>
      <c r="F298" s="21"/>
      <c r="G298" s="7"/>
    </row>
    <row r="299" spans="1:7" ht="19.5" customHeight="1" thickBot="1" thickTop="1">
      <c r="A299" s="155"/>
      <c r="B299" s="23" t="s">
        <v>10</v>
      </c>
      <c r="C299" s="97">
        <f>+C297+C216</f>
        <v>4026503.0599999996</v>
      </c>
      <c r="D299" s="97">
        <f>+D297+D216</f>
        <v>3465139.13</v>
      </c>
      <c r="E299" s="97">
        <f>+E297+E216</f>
        <v>4238573.640000001</v>
      </c>
      <c r="F299" s="97">
        <f>+F297+F216</f>
        <v>4950648.653</v>
      </c>
      <c r="G299" s="7">
        <f t="shared" si="8"/>
        <v>0.16799873577281985</v>
      </c>
    </row>
    <row r="300" spans="1:7" ht="19.5" customHeight="1" thickTop="1">
      <c r="A300" s="2"/>
      <c r="C300" s="98"/>
      <c r="D300" s="98"/>
      <c r="E300" s="98"/>
      <c r="F300" s="98"/>
      <c r="G300" s="24"/>
    </row>
    <row r="301" spans="1:7" ht="19.5" customHeight="1">
      <c r="A301" s="195"/>
      <c r="B301" s="195"/>
      <c r="G301" s="25"/>
    </row>
    <row r="302" spans="1:7" ht="19.5" customHeight="1">
      <c r="A302" s="196"/>
      <c r="B302" s="196"/>
      <c r="G302" s="25"/>
    </row>
    <row r="303" spans="1:2" ht="19.5" customHeight="1">
      <c r="A303" s="196"/>
      <c r="B303" s="196"/>
    </row>
    <row r="304" spans="1:2" ht="19.5" customHeight="1">
      <c r="A304" s="196"/>
      <c r="B304" s="196"/>
    </row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</sheetData>
  <sheetProtection selectLockedCells="1"/>
  <mergeCells count="2">
    <mergeCell ref="B301:B304"/>
    <mergeCell ref="A301:A304"/>
  </mergeCells>
  <printOptions/>
  <pageMargins left="0.5" right="0.5" top="1" bottom="0.5" header="0.5" footer="0.5"/>
  <pageSetup fitToHeight="0" fitToWidth="1" horizontalDpi="600" verticalDpi="600" orientation="portrait" scale="85" r:id="rId3"/>
  <headerFooter scaleWithDoc="0" alignWithMargins="0">
    <oddHeader>&amp;CTown of Richmond
FY23 Budget Expense Worksheet
10/12/21
</oddHeader>
    <oddFooter>&amp;C&amp;P</oddFooter>
  </headerFooter>
  <rowBreaks count="8" manualBreakCount="8">
    <brk id="50" max="255" man="1"/>
    <brk id="58" max="255" man="1"/>
    <brk id="81" max="255" man="1"/>
    <brk id="119" max="255" man="1"/>
    <brk id="142" max="255" man="1"/>
    <brk id="177" max="255" man="1"/>
    <brk id="193" max="255" man="1"/>
    <brk id="21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8"/>
  <sheetViews>
    <sheetView zoomScaleSheetLayoutView="100" workbookViewId="0" topLeftCell="A1">
      <pane ySplit="1" topLeftCell="A17" activePane="bottomLeft" state="frozen"/>
      <selection pane="topLeft" activeCell="A1" sqref="A1"/>
      <selection pane="bottomLeft" activeCell="C71" sqref="C71"/>
    </sheetView>
  </sheetViews>
  <sheetFormatPr defaultColWidth="8.8515625" defaultRowHeight="12.75"/>
  <cols>
    <col min="1" max="1" width="15.00390625" style="33" customWidth="1"/>
    <col min="2" max="2" width="41.00390625" style="33" customWidth="1"/>
    <col min="3" max="3" width="13.57421875" style="44" customWidth="1"/>
    <col min="4" max="4" width="13.57421875" style="43" customWidth="1"/>
    <col min="5" max="5" width="13.57421875" style="44" customWidth="1"/>
    <col min="6" max="6" width="17.00390625" style="43" customWidth="1"/>
    <col min="7" max="8" width="6.57421875" style="33" customWidth="1"/>
    <col min="9" max="9" width="23.7109375" style="33" bestFit="1" customWidth="1"/>
    <col min="10" max="10" width="12.28125" style="33" bestFit="1" customWidth="1"/>
    <col min="11" max="11" width="27.57421875" style="33" customWidth="1"/>
    <col min="12" max="12" width="23.140625" style="33" bestFit="1" customWidth="1"/>
    <col min="13" max="13" width="27.421875" style="33" bestFit="1" customWidth="1"/>
    <col min="14" max="14" width="22.57421875" style="33" customWidth="1"/>
    <col min="15" max="15" width="15.8515625" style="33" customWidth="1"/>
    <col min="16" max="16" width="3.00390625" style="33" customWidth="1"/>
    <col min="17" max="17" width="8.8515625" style="33" customWidth="1"/>
    <col min="18" max="18" width="12.8515625" style="33" bestFit="1" customWidth="1"/>
    <col min="19" max="16384" width="8.8515625" style="33" customWidth="1"/>
  </cols>
  <sheetData>
    <row r="1" spans="1:15" s="16" customFormat="1" ht="30" customHeight="1" thickBot="1">
      <c r="A1" s="14" t="s">
        <v>548</v>
      </c>
      <c r="B1" s="14" t="s">
        <v>21</v>
      </c>
      <c r="C1" s="45" t="s">
        <v>53</v>
      </c>
      <c r="D1" s="45" t="s">
        <v>61</v>
      </c>
      <c r="E1" s="45" t="s">
        <v>36</v>
      </c>
      <c r="F1" s="45" t="s">
        <v>58</v>
      </c>
      <c r="I1" s="2"/>
      <c r="J1" s="2"/>
      <c r="K1" s="2"/>
      <c r="L1" s="2"/>
      <c r="M1" s="2"/>
      <c r="N1" s="2"/>
      <c r="O1" s="2"/>
    </row>
    <row r="2" spans="1:16" s="8" customFormat="1" ht="13.5" customHeight="1" thickBot="1">
      <c r="A2" s="10"/>
      <c r="B2" s="10" t="s">
        <v>31</v>
      </c>
      <c r="C2" s="46"/>
      <c r="D2" s="46"/>
      <c r="E2" s="46"/>
      <c r="F2" s="46"/>
      <c r="G2" s="2"/>
      <c r="H2" s="2"/>
      <c r="I2" s="197" t="s">
        <v>627</v>
      </c>
      <c r="J2" s="198"/>
      <c r="K2" s="198"/>
      <c r="L2" s="198"/>
      <c r="M2" s="198"/>
      <c r="N2" s="198"/>
      <c r="O2" s="199"/>
      <c r="P2" s="2"/>
    </row>
    <row r="3" spans="1:16" s="8" customFormat="1" ht="16.5" customHeight="1">
      <c r="A3" s="10" t="s">
        <v>549</v>
      </c>
      <c r="B3" s="10" t="s">
        <v>550</v>
      </c>
      <c r="C3" s="48">
        <v>1897405</v>
      </c>
      <c r="D3" s="46">
        <v>1893855.19</v>
      </c>
      <c r="E3" s="48">
        <v>1984039</v>
      </c>
      <c r="F3" s="48">
        <f>'FY23 Expense'!F216-SUM('FY23 Revenue'!F4:F44)</f>
        <v>2092315.0980000002</v>
      </c>
      <c r="G3" s="2"/>
      <c r="H3" s="2"/>
      <c r="I3" s="82"/>
      <c r="J3" s="2"/>
      <c r="K3" s="2"/>
      <c r="L3" s="2"/>
      <c r="M3" s="2"/>
      <c r="N3" s="2"/>
      <c r="O3" s="172"/>
      <c r="P3" s="49"/>
    </row>
    <row r="4" spans="1:16" s="8" customFormat="1" ht="12.75">
      <c r="A4" s="10" t="s">
        <v>551</v>
      </c>
      <c r="B4" s="10" t="s">
        <v>562</v>
      </c>
      <c r="C4" s="46">
        <v>12000</v>
      </c>
      <c r="D4" s="46">
        <v>7575.41</v>
      </c>
      <c r="E4" s="46">
        <v>14000</v>
      </c>
      <c r="F4" s="165">
        <v>10000</v>
      </c>
      <c r="G4" s="2"/>
      <c r="H4" s="2"/>
      <c r="I4" s="83"/>
      <c r="J4" s="50"/>
      <c r="K4" s="173" t="s">
        <v>629</v>
      </c>
      <c r="L4" s="174" t="s">
        <v>9</v>
      </c>
      <c r="M4" s="174" t="s">
        <v>54</v>
      </c>
      <c r="N4" s="50"/>
      <c r="O4" s="175"/>
      <c r="P4" s="2"/>
    </row>
    <row r="5" spans="1:16" s="8" customFormat="1" ht="12.75">
      <c r="A5" s="10" t="s">
        <v>552</v>
      </c>
      <c r="B5" s="10" t="s">
        <v>563</v>
      </c>
      <c r="C5" s="46">
        <v>9000</v>
      </c>
      <c r="D5" s="46">
        <v>12086.42</v>
      </c>
      <c r="E5" s="46">
        <v>7000</v>
      </c>
      <c r="F5" s="46">
        <v>7000</v>
      </c>
      <c r="G5" s="2"/>
      <c r="H5" s="2"/>
      <c r="I5" s="176" t="s">
        <v>6</v>
      </c>
      <c r="J5" s="177"/>
      <c r="K5" s="50"/>
      <c r="L5" s="50"/>
      <c r="M5" s="50"/>
      <c r="N5" s="50"/>
      <c r="O5" s="175"/>
      <c r="P5" s="50"/>
    </row>
    <row r="6" spans="1:16" s="8" customFormat="1" ht="12.75">
      <c r="A6" s="10" t="s">
        <v>553</v>
      </c>
      <c r="B6" s="10" t="s">
        <v>564</v>
      </c>
      <c r="C6" s="46">
        <v>10000</v>
      </c>
      <c r="D6" s="46">
        <v>8369.93</v>
      </c>
      <c r="E6" s="46">
        <v>10000</v>
      </c>
      <c r="F6" s="46">
        <v>8000</v>
      </c>
      <c r="G6" s="2"/>
      <c r="H6" s="2"/>
      <c r="I6" s="178" t="s">
        <v>39</v>
      </c>
      <c r="J6" s="179">
        <v>44351</v>
      </c>
      <c r="K6" s="52">
        <v>4779353</v>
      </c>
      <c r="L6" s="52">
        <v>3560348</v>
      </c>
      <c r="M6" s="180">
        <f>+L6/K6</f>
        <v>0.7449435101362046</v>
      </c>
      <c r="N6" s="50" t="s">
        <v>8</v>
      </c>
      <c r="O6" s="175"/>
      <c r="P6" s="50"/>
    </row>
    <row r="7" spans="1:16" s="8" customFormat="1" ht="13.5" thickBot="1">
      <c r="A7" s="10" t="s">
        <v>554</v>
      </c>
      <c r="B7" s="10" t="s">
        <v>565</v>
      </c>
      <c r="C7" s="46">
        <v>0</v>
      </c>
      <c r="D7" s="46">
        <v>15319.4</v>
      </c>
      <c r="E7" s="46">
        <v>15219.6</v>
      </c>
      <c r="F7" s="44">
        <v>16199.25</v>
      </c>
      <c r="G7" s="2"/>
      <c r="H7" s="2"/>
      <c r="I7" s="83"/>
      <c r="J7" s="50"/>
      <c r="K7" s="181"/>
      <c r="L7" s="182"/>
      <c r="M7" s="183">
        <v>0.0037</v>
      </c>
      <c r="N7" s="184" t="s">
        <v>44</v>
      </c>
      <c r="O7" s="185"/>
      <c r="P7" s="50"/>
    </row>
    <row r="8" spans="1:16" s="8" customFormat="1" ht="12.75">
      <c r="A8" s="10" t="s">
        <v>555</v>
      </c>
      <c r="B8" s="10" t="s">
        <v>566</v>
      </c>
      <c r="C8" s="51">
        <v>4878.6</v>
      </c>
      <c r="D8" s="46">
        <v>4878.6</v>
      </c>
      <c r="E8" s="51">
        <v>4879</v>
      </c>
      <c r="F8" s="168">
        <v>4879</v>
      </c>
      <c r="G8" s="2"/>
      <c r="H8" s="2"/>
      <c r="I8" s="82"/>
      <c r="J8" s="2"/>
      <c r="K8" s="2"/>
      <c r="L8" s="186"/>
      <c r="M8" s="180">
        <f>+M7+M6</f>
        <v>0.7486435101362047</v>
      </c>
      <c r="N8" s="50" t="s">
        <v>628</v>
      </c>
      <c r="O8" s="175"/>
      <c r="P8" s="50"/>
    </row>
    <row r="9" spans="1:18" s="8" customFormat="1" ht="12.75">
      <c r="A9" s="10" t="s">
        <v>556</v>
      </c>
      <c r="B9" s="10" t="s">
        <v>567</v>
      </c>
      <c r="C9" s="53">
        <v>14500</v>
      </c>
      <c r="D9" s="46">
        <v>14875</v>
      </c>
      <c r="E9" s="53">
        <v>14500</v>
      </c>
      <c r="F9" s="169">
        <v>15000</v>
      </c>
      <c r="G9" s="2"/>
      <c r="H9" s="2"/>
      <c r="I9" s="82"/>
      <c r="J9" s="2"/>
      <c r="K9" s="6"/>
      <c r="L9" s="2"/>
      <c r="M9" s="3"/>
      <c r="N9" s="2"/>
      <c r="O9" s="172"/>
      <c r="P9" s="50"/>
      <c r="R9" s="54"/>
    </row>
    <row r="10" spans="1:18" s="8" customFormat="1" ht="12.75">
      <c r="A10" s="10" t="s">
        <v>557</v>
      </c>
      <c r="B10" s="10" t="s">
        <v>568</v>
      </c>
      <c r="C10" s="53">
        <v>1700</v>
      </c>
      <c r="D10" s="46">
        <v>1750</v>
      </c>
      <c r="E10" s="53">
        <v>1700</v>
      </c>
      <c r="F10" s="169">
        <v>1750</v>
      </c>
      <c r="G10" s="2"/>
      <c r="H10" s="2"/>
      <c r="I10" s="106" t="s">
        <v>7</v>
      </c>
      <c r="J10" s="42"/>
      <c r="K10" s="115" t="s">
        <v>55</v>
      </c>
      <c r="L10" s="109"/>
      <c r="M10" s="116"/>
      <c r="N10" s="104"/>
      <c r="O10" s="105"/>
      <c r="P10" s="50"/>
      <c r="R10" s="54"/>
    </row>
    <row r="11" spans="1:16" s="8" customFormat="1" ht="12.75">
      <c r="A11" s="10" t="s">
        <v>558</v>
      </c>
      <c r="B11" s="10" t="s">
        <v>569</v>
      </c>
      <c r="C11" s="53">
        <v>3500</v>
      </c>
      <c r="D11" s="46">
        <v>3600.65</v>
      </c>
      <c r="E11" s="53">
        <v>3700</v>
      </c>
      <c r="F11" s="169">
        <v>3700</v>
      </c>
      <c r="G11" s="2"/>
      <c r="H11" s="2"/>
      <c r="I11" s="107" t="s">
        <v>626</v>
      </c>
      <c r="J11" s="108"/>
      <c r="K11" s="109">
        <v>4779352.62</v>
      </c>
      <c r="L11" s="109">
        <f>+F3+F47</f>
        <v>3785795.403</v>
      </c>
      <c r="M11" s="110">
        <f>L11/K11</f>
        <v>0.7921146866539427</v>
      </c>
      <c r="N11" s="104" t="s">
        <v>8</v>
      </c>
      <c r="O11" s="105"/>
      <c r="P11" s="2"/>
    </row>
    <row r="12" spans="1:16" s="8" customFormat="1" ht="13.5" thickBot="1">
      <c r="A12" s="10" t="s">
        <v>559</v>
      </c>
      <c r="B12" s="10" t="s">
        <v>570</v>
      </c>
      <c r="C12" s="46">
        <v>77715</v>
      </c>
      <c r="D12" s="46">
        <v>79470</v>
      </c>
      <c r="E12" s="46">
        <v>78841</v>
      </c>
      <c r="F12" s="46">
        <v>80000</v>
      </c>
      <c r="G12" s="2"/>
      <c r="H12" s="2"/>
      <c r="I12" s="103"/>
      <c r="J12" s="104"/>
      <c r="K12" s="109"/>
      <c r="L12" s="111"/>
      <c r="M12" s="112">
        <f>M27</f>
        <v>0.003700275497144632</v>
      </c>
      <c r="N12" s="113" t="s">
        <v>44</v>
      </c>
      <c r="O12" s="114"/>
      <c r="P12" s="2"/>
    </row>
    <row r="13" spans="1:16" s="8" customFormat="1" ht="12.75">
      <c r="A13" s="10" t="s">
        <v>560</v>
      </c>
      <c r="B13" s="10" t="s">
        <v>571</v>
      </c>
      <c r="C13" s="46">
        <v>18000</v>
      </c>
      <c r="D13" s="46">
        <v>18717.47</v>
      </c>
      <c r="E13" s="46">
        <v>22000</v>
      </c>
      <c r="F13" s="46">
        <v>20000</v>
      </c>
      <c r="G13" s="2"/>
      <c r="H13" s="2"/>
      <c r="I13" s="103"/>
      <c r="J13" s="104"/>
      <c r="K13" s="109"/>
      <c r="L13" s="117"/>
      <c r="M13" s="110">
        <f>SUM(M11:M12)</f>
        <v>0.7958149621510873</v>
      </c>
      <c r="N13" s="104" t="s">
        <v>631</v>
      </c>
      <c r="O13" s="118"/>
      <c r="P13" s="2"/>
    </row>
    <row r="14" spans="1:20" s="8" customFormat="1" ht="12.75">
      <c r="A14" s="10" t="s">
        <v>561</v>
      </c>
      <c r="B14" s="10" t="s">
        <v>572</v>
      </c>
      <c r="C14" s="55">
        <v>30000</v>
      </c>
      <c r="D14" s="55">
        <v>30000</v>
      </c>
      <c r="E14" s="55">
        <v>30000</v>
      </c>
      <c r="F14" s="55">
        <v>30000</v>
      </c>
      <c r="G14" s="2"/>
      <c r="H14" s="2"/>
      <c r="I14" s="101"/>
      <c r="J14" s="42"/>
      <c r="K14" s="42"/>
      <c r="L14" s="42"/>
      <c r="M14" s="119">
        <f>M13-M8</f>
        <v>0.0471714520148826</v>
      </c>
      <c r="N14" s="104" t="s">
        <v>51</v>
      </c>
      <c r="O14" s="102"/>
      <c r="P14" s="2"/>
      <c r="S14" s="56"/>
      <c r="T14" s="56"/>
    </row>
    <row r="15" spans="1:20" s="8" customFormat="1" ht="13.5" thickBot="1">
      <c r="A15" s="10" t="s">
        <v>512</v>
      </c>
      <c r="B15" s="10" t="s">
        <v>573</v>
      </c>
      <c r="C15" s="55">
        <v>9250</v>
      </c>
      <c r="D15" s="55">
        <v>8376.6</v>
      </c>
      <c r="E15" s="55">
        <v>12910</v>
      </c>
      <c r="F15" s="55">
        <v>13000</v>
      </c>
      <c r="G15" s="2"/>
      <c r="H15" s="2"/>
      <c r="I15" s="120"/>
      <c r="J15" s="121"/>
      <c r="K15" s="122"/>
      <c r="L15" s="121"/>
      <c r="M15" s="123">
        <f>M14/M8</f>
        <v>0.06300923119777055</v>
      </c>
      <c r="N15" s="124" t="s">
        <v>52</v>
      </c>
      <c r="O15" s="125"/>
      <c r="P15" s="50"/>
      <c r="Q15" s="2"/>
      <c r="R15" s="2"/>
      <c r="S15" s="56"/>
      <c r="T15" s="56"/>
    </row>
    <row r="16" spans="1:20" s="8" customFormat="1" ht="12.75">
      <c r="A16" s="10" t="s">
        <v>513</v>
      </c>
      <c r="B16" s="10" t="s">
        <v>574</v>
      </c>
      <c r="C16" s="46">
        <v>23000</v>
      </c>
      <c r="D16" s="46">
        <v>23000</v>
      </c>
      <c r="E16" s="46">
        <v>23000</v>
      </c>
      <c r="F16" s="165">
        <v>23000</v>
      </c>
      <c r="G16" s="2"/>
      <c r="H16" s="2"/>
      <c r="I16" s="2"/>
      <c r="J16" s="2"/>
      <c r="K16" s="2"/>
      <c r="L16" s="2"/>
      <c r="M16" s="2"/>
      <c r="N16" s="2"/>
      <c r="O16" s="2"/>
      <c r="P16" s="50"/>
      <c r="Q16" s="2"/>
      <c r="R16" s="2"/>
      <c r="S16" s="56"/>
      <c r="T16" s="56"/>
    </row>
    <row r="17" spans="1:20" s="8" customFormat="1" ht="12.75">
      <c r="A17" s="10" t="s">
        <v>514</v>
      </c>
      <c r="B17" s="10" t="s">
        <v>575</v>
      </c>
      <c r="C17" s="55">
        <v>0</v>
      </c>
      <c r="D17" s="55">
        <v>0</v>
      </c>
      <c r="E17" s="46">
        <v>8875</v>
      </c>
      <c r="F17" s="165">
        <v>8875</v>
      </c>
      <c r="G17" s="2"/>
      <c r="H17" s="2"/>
      <c r="I17" s="200"/>
      <c r="J17" s="200"/>
      <c r="K17" s="200"/>
      <c r="L17" s="200"/>
      <c r="M17" s="200"/>
      <c r="N17" s="200"/>
      <c r="O17" s="200"/>
      <c r="P17" s="58"/>
      <c r="Q17" s="2"/>
      <c r="R17" s="2"/>
      <c r="S17" s="56"/>
      <c r="T17" s="56"/>
    </row>
    <row r="18" spans="1:18" s="8" customFormat="1" ht="13.5" thickBot="1">
      <c r="A18" s="10" t="s">
        <v>515</v>
      </c>
      <c r="B18" s="10" t="s">
        <v>576</v>
      </c>
      <c r="C18" s="47">
        <v>23959</v>
      </c>
      <c r="D18" s="55">
        <v>0</v>
      </c>
      <c r="E18" s="47">
        <v>0</v>
      </c>
      <c r="F18" s="47">
        <v>0</v>
      </c>
      <c r="G18" s="2"/>
      <c r="H18" s="2"/>
      <c r="N18" s="73"/>
      <c r="O18" s="73"/>
      <c r="P18" s="2"/>
      <c r="Q18" s="2"/>
      <c r="R18" s="2"/>
    </row>
    <row r="19" spans="1:18" s="8" customFormat="1" ht="15.75" thickBot="1">
      <c r="A19" s="10" t="s">
        <v>516</v>
      </c>
      <c r="B19" s="10" t="s">
        <v>577</v>
      </c>
      <c r="C19" s="57">
        <v>25000</v>
      </c>
      <c r="D19" s="46">
        <v>8411.66</v>
      </c>
      <c r="E19" s="57">
        <v>5000</v>
      </c>
      <c r="F19" s="57">
        <v>7000</v>
      </c>
      <c r="G19" s="2"/>
      <c r="H19" s="2"/>
      <c r="I19" s="202" t="s">
        <v>630</v>
      </c>
      <c r="J19" s="203"/>
      <c r="K19" s="203"/>
      <c r="L19" s="203"/>
      <c r="M19" s="203"/>
      <c r="N19" s="203"/>
      <c r="O19" s="89"/>
      <c r="P19" s="2"/>
      <c r="Q19" s="2"/>
      <c r="R19" s="2"/>
    </row>
    <row r="20" spans="1:18" s="8" customFormat="1" ht="12.75">
      <c r="A20" s="10" t="s">
        <v>517</v>
      </c>
      <c r="B20" s="10" t="s">
        <v>351</v>
      </c>
      <c r="C20" s="55">
        <v>0</v>
      </c>
      <c r="D20" s="55">
        <v>347.17</v>
      </c>
      <c r="E20" s="55">
        <v>100</v>
      </c>
      <c r="F20" s="166">
        <v>500</v>
      </c>
      <c r="G20" s="2"/>
      <c r="H20" s="2"/>
      <c r="I20" s="126" t="s">
        <v>50</v>
      </c>
      <c r="J20" s="127" t="s">
        <v>46</v>
      </c>
      <c r="K20" s="127" t="s">
        <v>47</v>
      </c>
      <c r="L20" s="127" t="s">
        <v>56</v>
      </c>
      <c r="M20" s="127" t="s">
        <v>57</v>
      </c>
      <c r="N20" s="127" t="s">
        <v>45</v>
      </c>
      <c r="O20" s="84"/>
      <c r="P20" s="2"/>
      <c r="Q20" s="2"/>
      <c r="R20" s="2"/>
    </row>
    <row r="21" spans="1:18" s="8" customFormat="1" ht="15" customHeight="1">
      <c r="A21" s="10" t="s">
        <v>518</v>
      </c>
      <c r="B21" s="10" t="s">
        <v>578</v>
      </c>
      <c r="C21" s="46">
        <v>1200</v>
      </c>
      <c r="D21" s="46">
        <v>1335</v>
      </c>
      <c r="E21" s="46">
        <v>1200</v>
      </c>
      <c r="F21" s="46">
        <v>1300</v>
      </c>
      <c r="G21" s="2"/>
      <c r="H21" s="2"/>
      <c r="I21" s="101" t="s">
        <v>40</v>
      </c>
      <c r="J21" s="109">
        <v>240000</v>
      </c>
      <c r="K21" s="109"/>
      <c r="L21" s="42">
        <v>1.6435</v>
      </c>
      <c r="M21" s="42"/>
      <c r="N21" s="128">
        <f>(J21/100)*L21</f>
        <v>3944.4</v>
      </c>
      <c r="O21" s="85"/>
      <c r="P21" s="2"/>
      <c r="Q21" s="2"/>
      <c r="R21" s="2"/>
    </row>
    <row r="22" spans="1:17" s="8" customFormat="1" ht="15" customHeight="1">
      <c r="A22" s="10" t="s">
        <v>519</v>
      </c>
      <c r="B22" s="10" t="s">
        <v>579</v>
      </c>
      <c r="C22" s="46">
        <v>5100</v>
      </c>
      <c r="D22" s="46">
        <v>4560</v>
      </c>
      <c r="E22" s="46">
        <v>4000</v>
      </c>
      <c r="F22" s="46">
        <v>4500</v>
      </c>
      <c r="G22" s="2"/>
      <c r="H22" s="2"/>
      <c r="I22" s="101" t="s">
        <v>41</v>
      </c>
      <c r="J22" s="109" t="s">
        <v>32</v>
      </c>
      <c r="K22" s="109">
        <v>120000</v>
      </c>
      <c r="L22" s="42"/>
      <c r="M22" s="42">
        <v>1.8184</v>
      </c>
      <c r="N22" s="129">
        <f>(K22/100)*M22</f>
        <v>2182.08</v>
      </c>
      <c r="O22" s="83"/>
      <c r="P22" s="2"/>
      <c r="Q22" s="2"/>
    </row>
    <row r="23" spans="1:18" s="8" customFormat="1" ht="15" customHeight="1" thickBot="1">
      <c r="A23" s="10" t="s">
        <v>520</v>
      </c>
      <c r="B23" s="10" t="s">
        <v>580</v>
      </c>
      <c r="C23" s="46">
        <v>18000</v>
      </c>
      <c r="D23" s="46">
        <v>31960</v>
      </c>
      <c r="E23" s="46">
        <v>22000</v>
      </c>
      <c r="F23" s="46">
        <v>30000</v>
      </c>
      <c r="G23" s="2"/>
      <c r="H23" s="2"/>
      <c r="I23" s="101" t="s">
        <v>42</v>
      </c>
      <c r="J23" s="109" t="s">
        <v>32</v>
      </c>
      <c r="K23" s="109">
        <v>635638</v>
      </c>
      <c r="L23" s="42"/>
      <c r="M23" s="42">
        <v>1.8184</v>
      </c>
      <c r="N23" s="129">
        <f>(K23/100)*M23</f>
        <v>11558.441392</v>
      </c>
      <c r="O23" s="86"/>
      <c r="P23" s="59"/>
      <c r="Q23" s="2"/>
      <c r="R23" s="60"/>
    </row>
    <row r="24" spans="1:17" s="8" customFormat="1" ht="15" customHeight="1">
      <c r="A24" s="10" t="s">
        <v>521</v>
      </c>
      <c r="B24" s="10" t="s">
        <v>581</v>
      </c>
      <c r="C24" s="46">
        <v>3000</v>
      </c>
      <c r="D24" s="46">
        <v>3168</v>
      </c>
      <c r="E24" s="46">
        <v>3000</v>
      </c>
      <c r="F24" s="46">
        <v>3000</v>
      </c>
      <c r="G24" s="2"/>
      <c r="H24" s="2"/>
      <c r="I24" s="130" t="s">
        <v>48</v>
      </c>
      <c r="J24" s="109" t="s">
        <v>32</v>
      </c>
      <c r="K24" s="42"/>
      <c r="L24" s="42"/>
      <c r="M24" s="42"/>
      <c r="N24" s="131">
        <f>SUM(N21:N23)</f>
        <v>17684.921392</v>
      </c>
      <c r="O24" s="83"/>
      <c r="P24" s="2"/>
      <c r="Q24" s="2"/>
    </row>
    <row r="25" spans="1:18" s="8" customFormat="1" ht="15" customHeight="1">
      <c r="A25" s="10" t="s">
        <v>522</v>
      </c>
      <c r="B25" s="10" t="s">
        <v>582</v>
      </c>
      <c r="C25" s="46">
        <v>1200</v>
      </c>
      <c r="D25" s="46">
        <v>2656</v>
      </c>
      <c r="E25" s="46">
        <v>1000</v>
      </c>
      <c r="F25" s="46">
        <v>2700</v>
      </c>
      <c r="G25" s="2"/>
      <c r="H25" s="2"/>
      <c r="I25" s="130"/>
      <c r="J25" s="42"/>
      <c r="K25" s="42"/>
      <c r="L25" s="42"/>
      <c r="M25" s="42"/>
      <c r="N25" s="129"/>
      <c r="O25" s="83"/>
      <c r="P25" s="2"/>
      <c r="Q25" s="2"/>
      <c r="R25" s="54"/>
    </row>
    <row r="26" spans="1:17" s="8" customFormat="1" ht="15" customHeight="1">
      <c r="A26" s="10" t="s">
        <v>523</v>
      </c>
      <c r="B26" s="10" t="s">
        <v>583</v>
      </c>
      <c r="C26" s="46">
        <v>200</v>
      </c>
      <c r="D26" s="46">
        <v>180</v>
      </c>
      <c r="E26" s="46">
        <v>200</v>
      </c>
      <c r="F26" s="46">
        <v>200</v>
      </c>
      <c r="G26" s="2"/>
      <c r="H26" s="2"/>
      <c r="I26" s="132" t="s">
        <v>43</v>
      </c>
      <c r="J26" s="133"/>
      <c r="K26" s="133" t="s">
        <v>49</v>
      </c>
      <c r="L26" s="134" t="s">
        <v>45</v>
      </c>
      <c r="M26" s="135" t="s">
        <v>5</v>
      </c>
      <c r="N26" s="104"/>
      <c r="O26" s="83"/>
      <c r="P26" s="50"/>
      <c r="Q26" s="2"/>
    </row>
    <row r="27" spans="1:17" s="8" customFormat="1" ht="15" customHeight="1">
      <c r="A27" s="10" t="s">
        <v>524</v>
      </c>
      <c r="B27" s="10" t="s">
        <v>584</v>
      </c>
      <c r="C27" s="46">
        <v>200</v>
      </c>
      <c r="D27" s="46">
        <v>6</v>
      </c>
      <c r="E27" s="46">
        <v>100</v>
      </c>
      <c r="F27" s="46">
        <v>100</v>
      </c>
      <c r="G27" s="2"/>
      <c r="H27" s="2"/>
      <c r="I27" s="107" t="s">
        <v>39</v>
      </c>
      <c r="J27" s="108"/>
      <c r="K27" s="109">
        <v>4779352.62</v>
      </c>
      <c r="L27" s="109">
        <f>N24</f>
        <v>17684.921392</v>
      </c>
      <c r="M27" s="136">
        <f>L27/K27</f>
        <v>0.003700275497144632</v>
      </c>
      <c r="N27" s="104" t="s">
        <v>44</v>
      </c>
      <c r="O27" s="83"/>
      <c r="P27" s="50"/>
      <c r="Q27" s="2"/>
    </row>
    <row r="28" spans="1:17" s="8" customFormat="1" ht="15" customHeight="1" thickBot="1">
      <c r="A28" s="10" t="s">
        <v>525</v>
      </c>
      <c r="B28" s="10" t="s">
        <v>585</v>
      </c>
      <c r="C28" s="57">
        <v>11000</v>
      </c>
      <c r="D28" s="46">
        <v>11000</v>
      </c>
      <c r="E28" s="57">
        <v>15000</v>
      </c>
      <c r="F28" s="160">
        <v>15000</v>
      </c>
      <c r="G28" s="2"/>
      <c r="H28" s="2"/>
      <c r="I28" s="137"/>
      <c r="J28" s="113"/>
      <c r="K28" s="111"/>
      <c r="L28" s="111"/>
      <c r="M28" s="138"/>
      <c r="N28" s="113"/>
      <c r="O28" s="82"/>
      <c r="P28" s="50"/>
      <c r="Q28" s="2"/>
    </row>
    <row r="29" spans="1:17" s="8" customFormat="1" ht="15" customHeight="1">
      <c r="A29" s="10" t="s">
        <v>526</v>
      </c>
      <c r="B29" s="10" t="s">
        <v>586</v>
      </c>
      <c r="C29" s="46">
        <v>2000</v>
      </c>
      <c r="D29" s="46">
        <v>4420</v>
      </c>
      <c r="E29" s="46">
        <v>2000</v>
      </c>
      <c r="F29" s="46">
        <v>4500</v>
      </c>
      <c r="G29" s="2"/>
      <c r="H29" s="2"/>
      <c r="I29" s="2"/>
      <c r="J29" s="2"/>
      <c r="K29" s="71"/>
      <c r="L29" s="2"/>
      <c r="M29" s="81"/>
      <c r="N29" s="72"/>
      <c r="O29" s="50"/>
      <c r="P29" s="50"/>
      <c r="Q29" s="2"/>
    </row>
    <row r="30" spans="1:17" s="8" customFormat="1" ht="15" customHeight="1">
      <c r="A30" s="10" t="s">
        <v>527</v>
      </c>
      <c r="B30" s="10" t="s">
        <v>587</v>
      </c>
      <c r="C30" s="46">
        <v>1000</v>
      </c>
      <c r="D30" s="46">
        <v>285</v>
      </c>
      <c r="E30" s="46">
        <v>750</v>
      </c>
      <c r="F30" s="46">
        <v>750</v>
      </c>
      <c r="G30" s="2"/>
      <c r="H30" s="2"/>
      <c r="I30" s="50"/>
      <c r="J30" s="50"/>
      <c r="K30" s="52"/>
      <c r="L30" s="52"/>
      <c r="M30" s="62"/>
      <c r="N30" s="50"/>
      <c r="O30" s="50"/>
      <c r="P30" s="50"/>
      <c r="Q30" s="2"/>
    </row>
    <row r="31" spans="1:17" s="8" customFormat="1" ht="15">
      <c r="A31" s="10" t="s">
        <v>528</v>
      </c>
      <c r="B31" s="10" t="s">
        <v>588</v>
      </c>
      <c r="C31" s="46">
        <v>39800</v>
      </c>
      <c r="D31" s="46">
        <v>0</v>
      </c>
      <c r="E31" s="46">
        <v>0</v>
      </c>
      <c r="F31" s="46">
        <v>0</v>
      </c>
      <c r="G31" s="2"/>
      <c r="H31" s="2"/>
      <c r="I31" s="201"/>
      <c r="J31" s="201"/>
      <c r="K31" s="201"/>
      <c r="L31" s="201"/>
      <c r="M31" s="201"/>
      <c r="N31" s="50"/>
      <c r="O31" s="68"/>
      <c r="P31" s="2"/>
      <c r="Q31" s="2"/>
    </row>
    <row r="32" spans="1:17" s="8" customFormat="1" ht="12.75">
      <c r="A32" s="10" t="s">
        <v>529</v>
      </c>
      <c r="B32" s="10" t="s">
        <v>589</v>
      </c>
      <c r="C32" s="46">
        <v>1000</v>
      </c>
      <c r="D32" s="46">
        <v>0</v>
      </c>
      <c r="E32" s="46">
        <v>1000</v>
      </c>
      <c r="F32" s="46">
        <v>1000</v>
      </c>
      <c r="G32" s="2"/>
      <c r="H32" s="2"/>
      <c r="I32" s="191"/>
      <c r="J32" s="6"/>
      <c r="K32" s="190"/>
      <c r="L32" s="190"/>
      <c r="M32" s="190"/>
      <c r="N32" s="50"/>
      <c r="O32" s="68"/>
      <c r="P32" s="2"/>
      <c r="Q32" s="2"/>
    </row>
    <row r="33" spans="1:17" s="8" customFormat="1" ht="12.75">
      <c r="A33" s="10" t="s">
        <v>530</v>
      </c>
      <c r="B33" s="10" t="s">
        <v>590</v>
      </c>
      <c r="C33" s="46">
        <v>8000</v>
      </c>
      <c r="D33" s="46">
        <v>0</v>
      </c>
      <c r="E33" s="46">
        <v>0</v>
      </c>
      <c r="F33" s="46">
        <v>0</v>
      </c>
      <c r="G33" s="2"/>
      <c r="H33" s="2"/>
      <c r="I33" s="191"/>
      <c r="J33" s="190"/>
      <c r="K33" s="190"/>
      <c r="L33" s="190"/>
      <c r="M33" s="190"/>
      <c r="N33" s="50"/>
      <c r="O33" s="2"/>
      <c r="P33" s="2"/>
      <c r="Q33" s="2"/>
    </row>
    <row r="34" spans="1:17" s="8" customFormat="1" ht="12.75">
      <c r="A34" s="10" t="s">
        <v>531</v>
      </c>
      <c r="B34" s="10" t="s">
        <v>591</v>
      </c>
      <c r="C34" s="46">
        <v>15000</v>
      </c>
      <c r="D34" s="46">
        <v>4071</v>
      </c>
      <c r="E34" s="46">
        <v>15000</v>
      </c>
      <c r="F34" s="46">
        <v>10000</v>
      </c>
      <c r="G34" s="2"/>
      <c r="H34" s="2"/>
      <c r="I34" s="192"/>
      <c r="J34" s="193"/>
      <c r="K34" s="193"/>
      <c r="L34" s="2"/>
      <c r="M34" s="190"/>
      <c r="N34" s="50"/>
      <c r="O34" s="58"/>
      <c r="P34" s="2"/>
      <c r="Q34" s="2"/>
    </row>
    <row r="35" spans="1:17" s="8" customFormat="1" ht="12.75">
      <c r="A35" s="10" t="s">
        <v>532</v>
      </c>
      <c r="B35" s="10" t="s">
        <v>592</v>
      </c>
      <c r="C35" s="47">
        <v>2000</v>
      </c>
      <c r="D35" s="46">
        <v>5215</v>
      </c>
      <c r="E35" s="47">
        <v>3260</v>
      </c>
      <c r="F35" s="46">
        <v>5000</v>
      </c>
      <c r="G35" s="2"/>
      <c r="H35" s="2"/>
      <c r="I35" s="191"/>
      <c r="J35" s="193"/>
      <c r="K35" s="190"/>
      <c r="L35" s="190"/>
      <c r="M35" s="190"/>
      <c r="N35" s="50"/>
      <c r="O35" s="67"/>
      <c r="P35" s="2"/>
      <c r="Q35" s="2"/>
    </row>
    <row r="36" spans="1:17" s="8" customFormat="1" ht="12.75" customHeight="1">
      <c r="A36" s="10" t="s">
        <v>533</v>
      </c>
      <c r="B36" s="10" t="s">
        <v>593</v>
      </c>
      <c r="C36" s="57">
        <v>16000</v>
      </c>
      <c r="D36" s="46">
        <v>1000</v>
      </c>
      <c r="E36" s="57">
        <v>8000</v>
      </c>
      <c r="F36" s="47">
        <v>1000</v>
      </c>
      <c r="G36" s="6"/>
      <c r="H36" s="6"/>
      <c r="I36" s="191"/>
      <c r="J36" s="190"/>
      <c r="K36" s="193"/>
      <c r="L36" s="2"/>
      <c r="M36" s="190"/>
      <c r="N36" s="67"/>
      <c r="P36" s="2"/>
      <c r="Q36" s="2"/>
    </row>
    <row r="37" spans="1:17" s="8" customFormat="1" ht="14.25" customHeight="1">
      <c r="A37" s="10" t="s">
        <v>534</v>
      </c>
      <c r="B37" s="10" t="s">
        <v>594</v>
      </c>
      <c r="C37" s="46">
        <v>500</v>
      </c>
      <c r="D37" s="61">
        <v>715</v>
      </c>
      <c r="E37" s="46">
        <v>500</v>
      </c>
      <c r="F37" s="57">
        <v>500</v>
      </c>
      <c r="G37" s="2"/>
      <c r="H37" s="2"/>
      <c r="I37" s="192"/>
      <c r="J37" s="193"/>
      <c r="K37" s="190"/>
      <c r="L37" s="190"/>
      <c r="M37" s="190"/>
      <c r="P37" s="2"/>
      <c r="Q37" s="2"/>
    </row>
    <row r="38" spans="1:17" s="8" customFormat="1" ht="14.25" customHeight="1">
      <c r="A38" s="17"/>
      <c r="B38" s="17" t="s">
        <v>33</v>
      </c>
      <c r="C38" s="46"/>
      <c r="D38" s="61"/>
      <c r="E38" s="46"/>
      <c r="F38" s="46"/>
      <c r="G38" s="2"/>
      <c r="H38" s="2"/>
      <c r="I38" s="191"/>
      <c r="J38" s="190"/>
      <c r="K38" s="193"/>
      <c r="L38" s="190"/>
      <c r="M38" s="190"/>
      <c r="P38" s="2"/>
      <c r="Q38" s="2"/>
    </row>
    <row r="39" spans="1:17" s="8" customFormat="1" ht="14.25" customHeight="1">
      <c r="A39" s="63" t="s">
        <v>535</v>
      </c>
      <c r="B39" s="63" t="s">
        <v>595</v>
      </c>
      <c r="C39" s="57">
        <v>10000</v>
      </c>
      <c r="D39" s="46">
        <v>10000</v>
      </c>
      <c r="E39" s="57">
        <v>0</v>
      </c>
      <c r="F39" s="57">
        <v>0</v>
      </c>
      <c r="G39" s="2"/>
      <c r="H39" s="2"/>
      <c r="I39" s="192"/>
      <c r="J39" s="193"/>
      <c r="K39" s="190"/>
      <c r="L39" s="73"/>
      <c r="M39" s="190"/>
      <c r="P39" s="2"/>
      <c r="Q39" s="2"/>
    </row>
    <row r="40" spans="1:17" s="8" customFormat="1" ht="14.25" customHeight="1">
      <c r="A40" s="63" t="s">
        <v>536</v>
      </c>
      <c r="B40" s="63" t="s">
        <v>596</v>
      </c>
      <c r="C40" s="57">
        <v>15000</v>
      </c>
      <c r="D40" s="74">
        <v>15000</v>
      </c>
      <c r="E40" s="57">
        <v>0</v>
      </c>
      <c r="F40" s="57">
        <v>0</v>
      </c>
      <c r="G40" s="2"/>
      <c r="H40" s="2"/>
      <c r="I40" s="1"/>
      <c r="P40" s="2"/>
      <c r="Q40" s="2"/>
    </row>
    <row r="41" spans="1:17" s="8" customFormat="1" ht="14.25" customHeight="1">
      <c r="A41" s="63"/>
      <c r="B41" s="63" t="s">
        <v>621</v>
      </c>
      <c r="C41" s="57">
        <v>0</v>
      </c>
      <c r="D41" s="74">
        <v>0</v>
      </c>
      <c r="E41" s="57">
        <v>0</v>
      </c>
      <c r="F41" s="160">
        <v>200000</v>
      </c>
      <c r="G41" s="2"/>
      <c r="H41" s="2"/>
      <c r="I41" s="1"/>
      <c r="P41" s="2"/>
      <c r="Q41" s="2"/>
    </row>
    <row r="42" spans="1:17" s="8" customFormat="1" ht="14.25" customHeight="1">
      <c r="A42" s="63"/>
      <c r="B42" s="63" t="s">
        <v>623</v>
      </c>
      <c r="C42" s="57">
        <v>0</v>
      </c>
      <c r="D42" s="74">
        <v>0</v>
      </c>
      <c r="E42" s="57">
        <v>0</v>
      </c>
      <c r="F42" s="160">
        <v>35000</v>
      </c>
      <c r="G42" s="2"/>
      <c r="H42" s="2"/>
      <c r="I42" s="1"/>
      <c r="P42" s="2"/>
      <c r="Q42" s="2"/>
    </row>
    <row r="43" spans="1:17" s="8" customFormat="1" ht="12.75">
      <c r="A43" s="63" t="s">
        <v>537</v>
      </c>
      <c r="B43" s="63" t="s">
        <v>597</v>
      </c>
      <c r="C43" s="57">
        <v>0</v>
      </c>
      <c r="D43" s="74">
        <v>0</v>
      </c>
      <c r="E43" s="57">
        <v>87480</v>
      </c>
      <c r="F43" s="160">
        <v>64500</v>
      </c>
      <c r="G43" s="2"/>
      <c r="H43" s="2"/>
      <c r="I43" s="1"/>
      <c r="O43" s="50"/>
      <c r="P43" s="2"/>
      <c r="Q43" s="2"/>
    </row>
    <row r="44" spans="1:17" s="8" customFormat="1" ht="12.75">
      <c r="A44" s="63" t="s">
        <v>538</v>
      </c>
      <c r="B44" s="63" t="s">
        <v>598</v>
      </c>
      <c r="C44" s="57">
        <v>0</v>
      </c>
      <c r="D44" s="74">
        <v>0</v>
      </c>
      <c r="E44" s="57">
        <v>91000</v>
      </c>
      <c r="F44" s="160">
        <v>20000</v>
      </c>
      <c r="G44" s="2"/>
      <c r="H44" s="2"/>
      <c r="I44" s="50"/>
      <c r="J44" s="50"/>
      <c r="K44" s="52"/>
      <c r="L44" s="52"/>
      <c r="M44" s="62"/>
      <c r="N44" s="50"/>
      <c r="O44" s="50"/>
      <c r="P44" s="2"/>
      <c r="Q44" s="2"/>
    </row>
    <row r="45" spans="1:17" s="8" customFormat="1" ht="15">
      <c r="A45" s="17"/>
      <c r="B45" s="17" t="s">
        <v>24</v>
      </c>
      <c r="C45" s="76">
        <f>SUM(C3:C44)</f>
        <v>2310107.6</v>
      </c>
      <c r="D45" s="76">
        <f>SUM(D3:D44)</f>
        <v>2226204.4999999995</v>
      </c>
      <c r="E45" s="76">
        <f>SUM(E3:E44)</f>
        <v>2491253.6</v>
      </c>
      <c r="F45" s="76">
        <f>SUM(F3:F44)</f>
        <v>2740268.348</v>
      </c>
      <c r="G45" s="2"/>
      <c r="H45" s="2"/>
      <c r="I45" s="141"/>
      <c r="J45" s="50"/>
      <c r="K45" s="52"/>
      <c r="L45" s="52"/>
      <c r="M45" s="62"/>
      <c r="N45" s="50"/>
      <c r="O45" s="50"/>
      <c r="P45" s="2"/>
      <c r="Q45" s="2"/>
    </row>
    <row r="46" spans="3:17" s="8" customFormat="1" ht="12.75">
      <c r="C46" s="46"/>
      <c r="D46" s="46"/>
      <c r="E46" s="46"/>
      <c r="F46" s="46"/>
      <c r="G46" s="2"/>
      <c r="H46" s="2"/>
      <c r="I46" s="50"/>
      <c r="J46" s="90"/>
      <c r="K46" s="52"/>
      <c r="L46" s="52"/>
      <c r="M46" s="171"/>
      <c r="N46" s="50"/>
      <c r="P46" s="2"/>
      <c r="Q46" s="2"/>
    </row>
    <row r="47" spans="1:17" s="8" customFormat="1" ht="12.75">
      <c r="A47" s="10" t="s">
        <v>539</v>
      </c>
      <c r="B47" s="10" t="s">
        <v>599</v>
      </c>
      <c r="C47" s="48">
        <v>1557818</v>
      </c>
      <c r="D47" s="46">
        <v>1557818.45</v>
      </c>
      <c r="E47" s="48">
        <v>1576309</v>
      </c>
      <c r="F47" s="157">
        <f>'FY23 Expense'!F297-SUM('FY23 Revenue'!F48:F57)</f>
        <v>1693480.3049999997</v>
      </c>
      <c r="G47" s="2"/>
      <c r="H47" s="2"/>
      <c r="I47" s="50"/>
      <c r="J47" s="90"/>
      <c r="K47" s="10"/>
      <c r="P47" s="2"/>
      <c r="Q47" s="2"/>
    </row>
    <row r="48" spans="1:17" s="8" customFormat="1" ht="12.75">
      <c r="A48" s="10" t="s">
        <v>540</v>
      </c>
      <c r="B48" s="10" t="s">
        <v>600</v>
      </c>
      <c r="C48" s="66">
        <v>113500</v>
      </c>
      <c r="D48" s="46">
        <v>168458.43</v>
      </c>
      <c r="E48" s="66">
        <v>113500</v>
      </c>
      <c r="F48" s="66">
        <v>113500</v>
      </c>
      <c r="G48" s="2"/>
      <c r="H48" s="2"/>
      <c r="I48" s="139"/>
      <c r="J48" s="140"/>
      <c r="P48" s="2"/>
      <c r="Q48" s="2"/>
    </row>
    <row r="49" spans="1:17" s="8" customFormat="1" ht="12.75">
      <c r="A49" s="10" t="s">
        <v>541</v>
      </c>
      <c r="B49" s="10" t="s">
        <v>601</v>
      </c>
      <c r="C49" s="66">
        <v>1200</v>
      </c>
      <c r="D49" s="46">
        <v>1425</v>
      </c>
      <c r="E49" s="66">
        <v>1400</v>
      </c>
      <c r="F49" s="66">
        <v>1500</v>
      </c>
      <c r="G49" s="2"/>
      <c r="H49" s="2"/>
      <c r="I49" s="139"/>
      <c r="J49" s="140"/>
      <c r="P49" s="2"/>
      <c r="Q49" s="2"/>
    </row>
    <row r="50" spans="1:17" s="8" customFormat="1" ht="12.75">
      <c r="A50" s="10" t="s">
        <v>542</v>
      </c>
      <c r="B50" s="10" t="s">
        <v>602</v>
      </c>
      <c r="C50" s="66">
        <v>800</v>
      </c>
      <c r="D50" s="46">
        <v>1330</v>
      </c>
      <c r="E50" s="66">
        <v>1000</v>
      </c>
      <c r="F50" s="66">
        <v>1400</v>
      </c>
      <c r="G50" s="2"/>
      <c r="H50" s="2"/>
      <c r="I50" s="139"/>
      <c r="J50" s="90"/>
      <c r="P50" s="2"/>
      <c r="Q50" s="2"/>
    </row>
    <row r="51" spans="1:17" s="8" customFormat="1" ht="12.75">
      <c r="A51" s="10" t="s">
        <v>543</v>
      </c>
      <c r="B51" s="10" t="s">
        <v>603</v>
      </c>
      <c r="C51" s="66">
        <v>300</v>
      </c>
      <c r="D51" s="46">
        <v>615</v>
      </c>
      <c r="E51" s="66">
        <v>200</v>
      </c>
      <c r="F51" s="64">
        <v>500</v>
      </c>
      <c r="G51" s="6"/>
      <c r="H51" s="6"/>
      <c r="I51" s="139"/>
      <c r="J51" s="90"/>
      <c r="P51" s="58"/>
      <c r="Q51" s="2"/>
    </row>
    <row r="52" spans="1:16" s="8" customFormat="1" ht="12.75">
      <c r="A52" s="10" t="s">
        <v>544</v>
      </c>
      <c r="B52" s="10" t="s">
        <v>604</v>
      </c>
      <c r="C52" s="57">
        <v>15000</v>
      </c>
      <c r="D52" s="46">
        <v>15000</v>
      </c>
      <c r="E52" s="57">
        <v>0</v>
      </c>
      <c r="F52" s="64">
        <v>0</v>
      </c>
      <c r="G52" s="6"/>
      <c r="H52" s="6"/>
      <c r="I52" s="10"/>
      <c r="J52" s="90"/>
      <c r="P52" s="2"/>
    </row>
    <row r="53" spans="1:16" s="8" customFormat="1" ht="12.75">
      <c r="A53" s="10"/>
      <c r="B53" s="10" t="s">
        <v>625</v>
      </c>
      <c r="C53" s="57"/>
      <c r="D53" s="46"/>
      <c r="E53" s="57"/>
      <c r="F53" s="170">
        <v>400000</v>
      </c>
      <c r="G53" s="6"/>
      <c r="H53" s="6"/>
      <c r="I53" s="10"/>
      <c r="J53" s="90"/>
      <c r="P53" s="2"/>
    </row>
    <row r="54" spans="1:10" s="8" customFormat="1" ht="15">
      <c r="A54" s="17"/>
      <c r="B54" s="17" t="s">
        <v>34</v>
      </c>
      <c r="C54" s="64"/>
      <c r="D54" s="61"/>
      <c r="E54" s="64"/>
      <c r="F54" s="57"/>
      <c r="G54" s="10"/>
      <c r="H54" s="10"/>
      <c r="I54" s="142"/>
      <c r="J54" s="194"/>
    </row>
    <row r="55" spans="1:10" s="8" customFormat="1" ht="20.25">
      <c r="A55" s="10" t="s">
        <v>545</v>
      </c>
      <c r="B55" s="10" t="s">
        <v>605</v>
      </c>
      <c r="C55" s="57">
        <v>2723</v>
      </c>
      <c r="D55" s="46">
        <v>2723.43</v>
      </c>
      <c r="E55" s="57">
        <v>0</v>
      </c>
      <c r="F55" s="79">
        <v>0</v>
      </c>
      <c r="G55" s="10"/>
      <c r="H55" s="10"/>
      <c r="I55" s="69"/>
      <c r="J55" s="90"/>
    </row>
    <row r="56" spans="1:11" s="8" customFormat="1" ht="15">
      <c r="A56" s="10" t="s">
        <v>546</v>
      </c>
      <c r="B56" s="10" t="s">
        <v>606</v>
      </c>
      <c r="C56" s="79">
        <v>25000</v>
      </c>
      <c r="D56" s="61">
        <v>25000</v>
      </c>
      <c r="E56" s="79">
        <v>0</v>
      </c>
      <c r="F56" s="78">
        <v>0</v>
      </c>
      <c r="I56" s="142"/>
      <c r="J56" s="90"/>
      <c r="K56" s="54"/>
    </row>
    <row r="57" spans="1:10" s="8" customFormat="1" ht="12.75">
      <c r="A57" s="10" t="s">
        <v>547</v>
      </c>
      <c r="B57" s="10" t="s">
        <v>607</v>
      </c>
      <c r="C57" s="75">
        <v>0</v>
      </c>
      <c r="D57" s="61">
        <v>0</v>
      </c>
      <c r="E57" s="78">
        <v>55000</v>
      </c>
      <c r="F57" s="88">
        <v>0</v>
      </c>
      <c r="I57" s="140"/>
      <c r="J57" s="90"/>
    </row>
    <row r="58" spans="1:17" s="8" customFormat="1" ht="12.75">
      <c r="A58" s="17"/>
      <c r="B58" s="17" t="s">
        <v>22</v>
      </c>
      <c r="C58" s="76">
        <f>SUM(C47:C57)</f>
        <v>1716341</v>
      </c>
      <c r="D58" s="76">
        <f>SUM(D47:D57)</f>
        <v>1772370.3099999998</v>
      </c>
      <c r="E58" s="76">
        <f>SUM(E47:E57)</f>
        <v>1747409</v>
      </c>
      <c r="F58" s="76">
        <f>SUM(F47:F57)</f>
        <v>2210380.3049999997</v>
      </c>
      <c r="G58" s="2"/>
      <c r="H58" s="2"/>
      <c r="I58" s="140"/>
      <c r="J58" s="90"/>
      <c r="P58" s="2"/>
      <c r="Q58" s="2"/>
    </row>
    <row r="59" spans="1:10" s="8" customFormat="1" ht="12.75">
      <c r="A59" s="17"/>
      <c r="B59" s="17"/>
      <c r="C59" s="46"/>
      <c r="D59" s="46"/>
      <c r="E59" s="46"/>
      <c r="F59" s="46"/>
      <c r="I59" s="140"/>
      <c r="J59" s="90"/>
    </row>
    <row r="60" spans="1:10" s="8" customFormat="1" ht="15">
      <c r="A60" s="17"/>
      <c r="B60" s="17" t="s">
        <v>23</v>
      </c>
      <c r="C60" s="77">
        <f>C45+C58</f>
        <v>4026448.6</v>
      </c>
      <c r="D60" s="77">
        <f>D45+D58</f>
        <v>3998574.8099999996</v>
      </c>
      <c r="E60" s="77">
        <f>E45+E58</f>
        <v>4238662.6</v>
      </c>
      <c r="F60" s="77">
        <f>F45+F58</f>
        <v>4950648.653</v>
      </c>
      <c r="I60" s="143"/>
      <c r="J60" s="150"/>
    </row>
    <row r="61" spans="1:6" s="8" customFormat="1" ht="12.75">
      <c r="A61" s="70"/>
      <c r="B61" s="70" t="s">
        <v>25</v>
      </c>
      <c r="C61" s="77">
        <f>SUM(C4:C44)+SUM(C48:C57)</f>
        <v>571225.6</v>
      </c>
      <c r="D61" s="77">
        <f>SUM(D4:D44)+SUM(D48:D57)</f>
        <v>546901.17</v>
      </c>
      <c r="E61" s="77">
        <f>SUM(E4:E44)+SUM(E48:E57)</f>
        <v>678314.6</v>
      </c>
      <c r="F61" s="77">
        <f>SUM(F4:F44)+SUM(F48:F57)</f>
        <v>1164853.25</v>
      </c>
    </row>
    <row r="62" spans="3:10" s="8" customFormat="1" ht="15">
      <c r="C62" s="46"/>
      <c r="D62" s="46"/>
      <c r="E62" s="46"/>
      <c r="F62" s="46"/>
      <c r="I62" s="143"/>
      <c r="J62" s="142"/>
    </row>
    <row r="63" spans="3:10" s="8" customFormat="1" ht="12.75">
      <c r="C63" s="46"/>
      <c r="D63" s="46"/>
      <c r="E63" s="46"/>
      <c r="F63" s="46"/>
      <c r="I63" s="140"/>
      <c r="J63" s="95"/>
    </row>
    <row r="64" spans="3:6" s="8" customFormat="1" ht="12.75">
      <c r="C64" s="46"/>
      <c r="D64" s="46"/>
      <c r="E64" s="46"/>
      <c r="F64" s="46"/>
    </row>
    <row r="65" spans="3:6" s="8" customFormat="1" ht="12.75">
      <c r="C65" s="46"/>
      <c r="D65" s="46"/>
      <c r="E65" s="46"/>
      <c r="F65" s="46"/>
    </row>
    <row r="66" spans="3:6" s="8" customFormat="1" ht="12.75">
      <c r="C66" s="46"/>
      <c r="D66" s="46"/>
      <c r="E66" s="46"/>
      <c r="F66" s="46"/>
    </row>
    <row r="67" spans="3:6" s="8" customFormat="1" ht="12.75">
      <c r="C67" s="46"/>
      <c r="D67" s="46"/>
      <c r="E67" s="46"/>
      <c r="F67" s="46"/>
    </row>
    <row r="68" spans="3:6" s="8" customFormat="1" ht="12.75">
      <c r="C68" s="46"/>
      <c r="D68" s="46"/>
      <c r="E68" s="46"/>
      <c r="F68" s="46"/>
    </row>
    <row r="69" spans="3:6" s="8" customFormat="1" ht="12.75">
      <c r="C69" s="46"/>
      <c r="D69" s="46"/>
      <c r="E69" s="46"/>
      <c r="F69" s="46"/>
    </row>
    <row r="70" spans="3:6" s="8" customFormat="1" ht="12.75">
      <c r="C70" s="46"/>
      <c r="D70" s="46"/>
      <c r="E70" s="46"/>
      <c r="F70" s="46"/>
    </row>
    <row r="71" spans="3:6" s="8" customFormat="1" ht="12.75">
      <c r="C71" s="46"/>
      <c r="D71" s="46"/>
      <c r="E71" s="46"/>
      <c r="F71" s="46"/>
    </row>
    <row r="72" spans="3:6" s="8" customFormat="1" ht="12.75">
      <c r="C72" s="46"/>
      <c r="D72" s="46"/>
      <c r="E72" s="46"/>
      <c r="F72" s="46"/>
    </row>
    <row r="73" spans="3:6" s="8" customFormat="1" ht="12.75">
      <c r="C73" s="46"/>
      <c r="D73" s="46"/>
      <c r="E73" s="46"/>
      <c r="F73" s="46"/>
    </row>
    <row r="74" spans="3:6" s="8" customFormat="1" ht="12.75">
      <c r="C74" s="46"/>
      <c r="D74" s="46"/>
      <c r="E74" s="46"/>
      <c r="F74" s="46"/>
    </row>
    <row r="75" spans="3:6" s="8" customFormat="1" ht="12.75">
      <c r="C75" s="46"/>
      <c r="D75" s="46"/>
      <c r="E75" s="46"/>
      <c r="F75" s="46"/>
    </row>
    <row r="76" spans="3:6" s="8" customFormat="1" ht="12.75">
      <c r="C76" s="46"/>
      <c r="D76" s="46"/>
      <c r="E76" s="46"/>
      <c r="F76" s="46"/>
    </row>
    <row r="77" spans="3:6" s="8" customFormat="1" ht="12.75">
      <c r="C77" s="46"/>
      <c r="D77" s="46"/>
      <c r="E77" s="46"/>
      <c r="F77" s="46"/>
    </row>
    <row r="78" spans="3:6" s="8" customFormat="1" ht="12.75">
      <c r="C78" s="46"/>
      <c r="D78" s="46"/>
      <c r="E78" s="46"/>
      <c r="F78" s="46"/>
    </row>
    <row r="79" spans="3:6" s="8" customFormat="1" ht="12.75">
      <c r="C79" s="46"/>
      <c r="D79" s="46"/>
      <c r="E79" s="46"/>
      <c r="F79" s="46"/>
    </row>
    <row r="80" spans="3:6" s="8" customFormat="1" ht="12.75">
      <c r="C80" s="46"/>
      <c r="D80" s="46"/>
      <c r="E80" s="46"/>
      <c r="F80" s="46"/>
    </row>
    <row r="81" spans="3:6" s="8" customFormat="1" ht="12.75">
      <c r="C81" s="46"/>
      <c r="D81" s="46"/>
      <c r="E81" s="46"/>
      <c r="F81" s="46"/>
    </row>
    <row r="82" spans="3:6" s="8" customFormat="1" ht="12.75">
      <c r="C82" s="46"/>
      <c r="D82" s="46"/>
      <c r="E82" s="46"/>
      <c r="F82" s="46"/>
    </row>
    <row r="83" spans="3:6" s="8" customFormat="1" ht="12.75">
      <c r="C83" s="46"/>
      <c r="D83" s="46"/>
      <c r="E83" s="46"/>
      <c r="F83" s="46"/>
    </row>
    <row r="84" spans="3:6" s="8" customFormat="1" ht="12.75">
      <c r="C84" s="46"/>
      <c r="D84" s="46"/>
      <c r="E84" s="46"/>
      <c r="F84" s="46"/>
    </row>
    <row r="85" spans="3:6" s="8" customFormat="1" ht="12.75">
      <c r="C85" s="46"/>
      <c r="D85" s="46"/>
      <c r="E85" s="46"/>
      <c r="F85" s="46"/>
    </row>
    <row r="86" spans="3:6" s="8" customFormat="1" ht="12.75">
      <c r="C86" s="46"/>
      <c r="D86" s="46"/>
      <c r="E86" s="46"/>
      <c r="F86" s="46"/>
    </row>
    <row r="87" spans="3:6" s="8" customFormat="1" ht="12.75">
      <c r="C87" s="46"/>
      <c r="D87" s="46"/>
      <c r="E87" s="46"/>
      <c r="F87" s="46"/>
    </row>
    <row r="88" spans="3:6" s="8" customFormat="1" ht="12.75">
      <c r="C88" s="46"/>
      <c r="D88" s="46"/>
      <c r="E88" s="46"/>
      <c r="F88" s="46"/>
    </row>
    <row r="89" spans="3:6" s="8" customFormat="1" ht="12.75">
      <c r="C89" s="46"/>
      <c r="D89" s="46"/>
      <c r="E89" s="46"/>
      <c r="F89" s="46"/>
    </row>
    <row r="90" spans="3:6" s="8" customFormat="1" ht="12.75">
      <c r="C90" s="46"/>
      <c r="D90" s="46"/>
      <c r="E90" s="46"/>
      <c r="F90" s="46"/>
    </row>
    <row r="91" spans="3:6" s="8" customFormat="1" ht="12.75">
      <c r="C91" s="46"/>
      <c r="D91" s="46"/>
      <c r="E91" s="46"/>
      <c r="F91" s="46"/>
    </row>
    <row r="92" spans="3:6" s="8" customFormat="1" ht="12.75">
      <c r="C92" s="46"/>
      <c r="D92" s="46"/>
      <c r="E92" s="46"/>
      <c r="F92" s="46"/>
    </row>
    <row r="93" spans="3:6" s="8" customFormat="1" ht="12.75">
      <c r="C93" s="46"/>
      <c r="D93" s="46"/>
      <c r="E93" s="46"/>
      <c r="F93" s="46"/>
    </row>
    <row r="94" spans="3:6" s="8" customFormat="1" ht="12.75">
      <c r="C94" s="46"/>
      <c r="D94" s="46"/>
      <c r="E94" s="46"/>
      <c r="F94" s="46"/>
    </row>
    <row r="95" spans="3:6" s="8" customFormat="1" ht="12.75">
      <c r="C95" s="46"/>
      <c r="D95" s="46"/>
      <c r="E95" s="46"/>
      <c r="F95" s="46"/>
    </row>
    <row r="96" spans="3:6" s="8" customFormat="1" ht="12.75">
      <c r="C96" s="46"/>
      <c r="D96" s="46"/>
      <c r="E96" s="46"/>
      <c r="F96" s="46"/>
    </row>
    <row r="97" spans="3:6" s="8" customFormat="1" ht="12.75">
      <c r="C97" s="46"/>
      <c r="D97" s="46"/>
      <c r="E97" s="46"/>
      <c r="F97" s="46"/>
    </row>
    <row r="98" spans="3:6" s="8" customFormat="1" ht="12.75">
      <c r="C98" s="46"/>
      <c r="D98" s="46"/>
      <c r="E98" s="46"/>
      <c r="F98" s="46"/>
    </row>
    <row r="99" spans="3:6" s="8" customFormat="1" ht="12.75">
      <c r="C99" s="46"/>
      <c r="D99" s="46"/>
      <c r="E99" s="46"/>
      <c r="F99" s="46"/>
    </row>
    <row r="100" spans="3:6" s="8" customFormat="1" ht="12.75">
      <c r="C100" s="46"/>
      <c r="D100" s="46"/>
      <c r="E100" s="46"/>
      <c r="F100" s="46"/>
    </row>
    <row r="101" spans="3:6" s="8" customFormat="1" ht="12.75">
      <c r="C101" s="46"/>
      <c r="D101" s="46"/>
      <c r="E101" s="46"/>
      <c r="F101" s="46"/>
    </row>
    <row r="102" spans="3:6" s="8" customFormat="1" ht="12.75">
      <c r="C102" s="46"/>
      <c r="D102" s="46"/>
      <c r="E102" s="46"/>
      <c r="F102" s="46"/>
    </row>
    <row r="103" spans="3:6" s="8" customFormat="1" ht="12.75">
      <c r="C103" s="46"/>
      <c r="D103" s="61"/>
      <c r="E103" s="46"/>
      <c r="F103" s="46"/>
    </row>
    <row r="104" spans="3:6" s="8" customFormat="1" ht="12.75">
      <c r="C104" s="46"/>
      <c r="D104" s="46"/>
      <c r="E104" s="46"/>
      <c r="F104" s="46"/>
    </row>
    <row r="105" spans="3:6" s="8" customFormat="1" ht="12.75">
      <c r="C105" s="46"/>
      <c r="D105" s="46"/>
      <c r="E105" s="46"/>
      <c r="F105" s="46"/>
    </row>
    <row r="106" spans="3:6" s="8" customFormat="1" ht="12.75">
      <c r="C106" s="46"/>
      <c r="D106" s="46"/>
      <c r="E106" s="46"/>
      <c r="F106" s="46"/>
    </row>
    <row r="107" spans="3:6" s="8" customFormat="1" ht="12.75">
      <c r="C107" s="46"/>
      <c r="D107" s="46"/>
      <c r="E107" s="46"/>
      <c r="F107" s="46"/>
    </row>
    <row r="108" spans="3:6" s="8" customFormat="1" ht="12.75">
      <c r="C108" s="46"/>
      <c r="D108" s="46"/>
      <c r="E108" s="46"/>
      <c r="F108" s="46"/>
    </row>
    <row r="109" spans="3:6" s="8" customFormat="1" ht="12.75">
      <c r="C109" s="46"/>
      <c r="D109" s="46"/>
      <c r="E109" s="46"/>
      <c r="F109" s="46"/>
    </row>
    <row r="110" spans="3:6" s="8" customFormat="1" ht="12.75">
      <c r="C110" s="46"/>
      <c r="D110" s="46"/>
      <c r="E110" s="46"/>
      <c r="F110" s="46"/>
    </row>
    <row r="111" spans="3:6" s="8" customFormat="1" ht="12.75">
      <c r="C111" s="46"/>
      <c r="D111" s="46"/>
      <c r="E111" s="46"/>
      <c r="F111" s="46"/>
    </row>
    <row r="112" spans="3:6" s="8" customFormat="1" ht="12.75">
      <c r="C112" s="46"/>
      <c r="D112" s="46"/>
      <c r="E112" s="46"/>
      <c r="F112" s="46"/>
    </row>
    <row r="113" spans="3:6" s="8" customFormat="1" ht="12.75">
      <c r="C113" s="46"/>
      <c r="D113" s="46"/>
      <c r="E113" s="46"/>
      <c r="F113" s="46"/>
    </row>
    <row r="114" spans="3:6" s="8" customFormat="1" ht="12.75">
      <c r="C114" s="46"/>
      <c r="D114" s="46"/>
      <c r="E114" s="46"/>
      <c r="F114" s="46"/>
    </row>
    <row r="115" spans="3:6" s="8" customFormat="1" ht="12.75">
      <c r="C115" s="46"/>
      <c r="D115" s="46"/>
      <c r="E115" s="46"/>
      <c r="F115" s="46"/>
    </row>
    <row r="116" spans="3:6" s="8" customFormat="1" ht="12.75">
      <c r="C116" s="46"/>
      <c r="D116" s="46"/>
      <c r="E116" s="46"/>
      <c r="F116" s="46"/>
    </row>
    <row r="117" spans="3:6" s="8" customFormat="1" ht="12.75">
      <c r="C117" s="46"/>
      <c r="D117" s="46"/>
      <c r="E117" s="46"/>
      <c r="F117" s="46"/>
    </row>
    <row r="118" spans="3:6" s="8" customFormat="1" ht="12.75">
      <c r="C118" s="46"/>
      <c r="D118" s="46"/>
      <c r="E118" s="46"/>
      <c r="F118" s="46"/>
    </row>
    <row r="119" spans="3:6" s="8" customFormat="1" ht="12.75">
      <c r="C119" s="46"/>
      <c r="D119" s="46"/>
      <c r="E119" s="46"/>
      <c r="F119" s="46"/>
    </row>
    <row r="120" spans="3:6" s="8" customFormat="1" ht="12.75">
      <c r="C120" s="46"/>
      <c r="D120" s="46"/>
      <c r="E120" s="46"/>
      <c r="F120" s="46"/>
    </row>
    <row r="121" spans="3:6" s="8" customFormat="1" ht="12.75">
      <c r="C121" s="46"/>
      <c r="D121" s="46"/>
      <c r="E121" s="46"/>
      <c r="F121" s="46"/>
    </row>
    <row r="122" spans="3:6" s="8" customFormat="1" ht="12.75">
      <c r="C122" s="46"/>
      <c r="D122" s="46"/>
      <c r="E122" s="46"/>
      <c r="F122" s="46"/>
    </row>
    <row r="123" spans="3:6" s="8" customFormat="1" ht="12.75">
      <c r="C123" s="46"/>
      <c r="D123" s="46"/>
      <c r="E123" s="46"/>
      <c r="F123" s="46"/>
    </row>
    <row r="124" spans="3:6" s="8" customFormat="1" ht="12.75">
      <c r="C124" s="46"/>
      <c r="D124" s="46"/>
      <c r="E124" s="46"/>
      <c r="F124" s="46"/>
    </row>
    <row r="125" spans="3:6" s="8" customFormat="1" ht="12.75">
      <c r="C125" s="46"/>
      <c r="D125" s="61"/>
      <c r="E125" s="46"/>
      <c r="F125" s="46"/>
    </row>
    <row r="126" spans="3:6" s="8" customFormat="1" ht="12.75">
      <c r="C126" s="46"/>
      <c r="D126" s="46"/>
      <c r="E126" s="46"/>
      <c r="F126" s="46"/>
    </row>
    <row r="127" spans="3:6" s="8" customFormat="1" ht="12.75">
      <c r="C127" s="46"/>
      <c r="D127" s="46"/>
      <c r="E127" s="46"/>
      <c r="F127" s="46"/>
    </row>
    <row r="128" spans="3:6" s="8" customFormat="1" ht="12.75">
      <c r="C128" s="46"/>
      <c r="D128" s="46"/>
      <c r="E128" s="46"/>
      <c r="F128" s="46"/>
    </row>
    <row r="129" spans="3:6" s="8" customFormat="1" ht="12.75">
      <c r="C129" s="46"/>
      <c r="D129" s="46"/>
      <c r="E129" s="46"/>
      <c r="F129" s="46"/>
    </row>
    <row r="130" spans="3:6" s="8" customFormat="1" ht="12.75">
      <c r="C130" s="46"/>
      <c r="D130" s="46"/>
      <c r="E130" s="46"/>
      <c r="F130" s="46"/>
    </row>
    <row r="131" spans="3:6" s="8" customFormat="1" ht="12.75">
      <c r="C131" s="46"/>
      <c r="D131" s="46"/>
      <c r="E131" s="46"/>
      <c r="F131" s="46"/>
    </row>
    <row r="132" spans="3:6" s="8" customFormat="1" ht="12.75">
      <c r="C132" s="46"/>
      <c r="D132" s="46"/>
      <c r="E132" s="46"/>
      <c r="F132" s="46"/>
    </row>
    <row r="133" spans="3:6" s="8" customFormat="1" ht="12.75">
      <c r="C133" s="46"/>
      <c r="D133" s="46"/>
      <c r="E133" s="46"/>
      <c r="F133" s="46"/>
    </row>
    <row r="134" spans="3:6" s="8" customFormat="1" ht="12.75">
      <c r="C134" s="46"/>
      <c r="D134" s="46"/>
      <c r="E134" s="46"/>
      <c r="F134" s="46"/>
    </row>
    <row r="135" spans="3:6" s="8" customFormat="1" ht="12.75">
      <c r="C135" s="46"/>
      <c r="D135" s="46"/>
      <c r="E135" s="46"/>
      <c r="F135" s="46"/>
    </row>
    <row r="136" spans="3:6" s="8" customFormat="1" ht="12.75">
      <c r="C136" s="46"/>
      <c r="D136" s="46"/>
      <c r="E136" s="46"/>
      <c r="F136" s="46"/>
    </row>
    <row r="137" spans="3:6" s="8" customFormat="1" ht="12.75">
      <c r="C137" s="46"/>
      <c r="D137" s="46"/>
      <c r="E137" s="46"/>
      <c r="F137" s="46"/>
    </row>
    <row r="138" spans="3:6" s="8" customFormat="1" ht="12.75">
      <c r="C138" s="46"/>
      <c r="D138" s="46"/>
      <c r="E138" s="46"/>
      <c r="F138" s="46"/>
    </row>
    <row r="139" spans="3:6" s="8" customFormat="1" ht="12.75">
      <c r="C139" s="46"/>
      <c r="D139" s="46"/>
      <c r="E139" s="46"/>
      <c r="F139" s="46"/>
    </row>
    <row r="140" spans="3:6" s="8" customFormat="1" ht="12.75">
      <c r="C140" s="46"/>
      <c r="D140" s="46"/>
      <c r="E140" s="46"/>
      <c r="F140" s="46"/>
    </row>
    <row r="141" spans="3:6" s="8" customFormat="1" ht="12.75">
      <c r="C141" s="46"/>
      <c r="D141" s="46"/>
      <c r="E141" s="46"/>
      <c r="F141" s="46"/>
    </row>
    <row r="142" spans="3:6" s="8" customFormat="1" ht="12.75">
      <c r="C142" s="46"/>
      <c r="D142" s="46"/>
      <c r="E142" s="46"/>
      <c r="F142" s="46"/>
    </row>
    <row r="143" spans="3:6" s="8" customFormat="1" ht="12.75">
      <c r="C143" s="46"/>
      <c r="D143" s="46"/>
      <c r="E143" s="46"/>
      <c r="F143" s="46"/>
    </row>
    <row r="144" spans="3:6" s="8" customFormat="1" ht="12.75">
      <c r="C144" s="46"/>
      <c r="D144" s="46"/>
      <c r="E144" s="46"/>
      <c r="F144" s="46"/>
    </row>
    <row r="145" spans="3:6" s="8" customFormat="1" ht="12.75">
      <c r="C145" s="46"/>
      <c r="D145" s="46"/>
      <c r="E145" s="46"/>
      <c r="F145" s="46"/>
    </row>
    <row r="146" spans="3:6" s="8" customFormat="1" ht="12.75">
      <c r="C146" s="46"/>
      <c r="D146" s="46"/>
      <c r="E146" s="46"/>
      <c r="F146" s="46"/>
    </row>
    <row r="147" spans="3:6" s="8" customFormat="1" ht="12.75">
      <c r="C147" s="46"/>
      <c r="D147" s="46"/>
      <c r="E147" s="46"/>
      <c r="F147" s="46"/>
    </row>
    <row r="148" spans="3:6" s="8" customFormat="1" ht="12.75">
      <c r="C148" s="46"/>
      <c r="D148" s="46"/>
      <c r="E148" s="46"/>
      <c r="F148" s="46"/>
    </row>
    <row r="149" spans="3:6" s="8" customFormat="1" ht="12.75">
      <c r="C149" s="46"/>
      <c r="D149" s="46"/>
      <c r="E149" s="46"/>
      <c r="F149" s="46"/>
    </row>
    <row r="150" spans="3:6" s="8" customFormat="1" ht="12.75">
      <c r="C150" s="46"/>
      <c r="D150" s="46"/>
      <c r="E150" s="46"/>
      <c r="F150" s="46"/>
    </row>
    <row r="151" spans="3:6" s="8" customFormat="1" ht="12.75">
      <c r="C151" s="46"/>
      <c r="D151" s="46"/>
      <c r="E151" s="46"/>
      <c r="F151" s="46"/>
    </row>
    <row r="152" spans="3:6" s="8" customFormat="1" ht="12.75">
      <c r="C152" s="46"/>
      <c r="D152" s="46"/>
      <c r="E152" s="46"/>
      <c r="F152" s="46"/>
    </row>
    <row r="153" spans="3:6" s="8" customFormat="1" ht="12.75">
      <c r="C153" s="46"/>
      <c r="D153" s="61"/>
      <c r="E153" s="46"/>
      <c r="F153" s="46"/>
    </row>
    <row r="154" spans="3:6" s="8" customFormat="1" ht="12.75">
      <c r="C154" s="46"/>
      <c r="D154" s="46"/>
      <c r="E154" s="46"/>
      <c r="F154" s="46"/>
    </row>
    <row r="155" spans="3:6" s="8" customFormat="1" ht="12.75">
      <c r="C155" s="46"/>
      <c r="D155" s="46"/>
      <c r="E155" s="46"/>
      <c r="F155" s="46"/>
    </row>
    <row r="156" spans="3:6" s="8" customFormat="1" ht="12.75">
      <c r="C156" s="46"/>
      <c r="D156" s="46"/>
      <c r="E156" s="46"/>
      <c r="F156" s="46"/>
    </row>
    <row r="157" spans="3:6" s="8" customFormat="1" ht="12.75">
      <c r="C157" s="46"/>
      <c r="D157" s="46"/>
      <c r="E157" s="46"/>
      <c r="F157" s="46"/>
    </row>
    <row r="158" spans="3:6" s="8" customFormat="1" ht="12.75">
      <c r="C158" s="46"/>
      <c r="D158" s="46"/>
      <c r="E158" s="46"/>
      <c r="F158" s="46"/>
    </row>
    <row r="159" spans="3:6" s="8" customFormat="1" ht="12.75">
      <c r="C159" s="46"/>
      <c r="D159" s="46"/>
      <c r="E159" s="46"/>
      <c r="F159" s="46"/>
    </row>
    <row r="160" spans="3:6" s="8" customFormat="1" ht="12.75">
      <c r="C160" s="46"/>
      <c r="D160" s="46"/>
      <c r="E160" s="46"/>
      <c r="F160" s="46"/>
    </row>
    <row r="161" spans="3:6" s="8" customFormat="1" ht="12.75">
      <c r="C161" s="46"/>
      <c r="D161" s="46"/>
      <c r="E161" s="46"/>
      <c r="F161" s="46"/>
    </row>
    <row r="162" spans="3:6" s="8" customFormat="1" ht="12.75">
      <c r="C162" s="46"/>
      <c r="D162" s="46"/>
      <c r="E162" s="46"/>
      <c r="F162" s="46"/>
    </row>
    <row r="163" spans="3:6" s="8" customFormat="1" ht="12.75">
      <c r="C163" s="46"/>
      <c r="D163" s="46"/>
      <c r="E163" s="46"/>
      <c r="F163" s="46"/>
    </row>
    <row r="164" spans="3:6" s="8" customFormat="1" ht="12.75">
      <c r="C164" s="46"/>
      <c r="D164" s="46"/>
      <c r="E164" s="46"/>
      <c r="F164" s="46"/>
    </row>
    <row r="165" spans="3:6" s="8" customFormat="1" ht="12.75">
      <c r="C165" s="46"/>
      <c r="D165" s="46"/>
      <c r="E165" s="46"/>
      <c r="F165" s="46"/>
    </row>
    <row r="166" spans="3:6" s="8" customFormat="1" ht="12.75">
      <c r="C166" s="46"/>
      <c r="D166" s="61"/>
      <c r="E166" s="46"/>
      <c r="F166" s="46"/>
    </row>
    <row r="167" spans="3:6" s="8" customFormat="1" ht="12.75">
      <c r="C167" s="46"/>
      <c r="D167" s="46"/>
      <c r="E167" s="46"/>
      <c r="F167" s="46"/>
    </row>
    <row r="168" spans="3:6" s="8" customFormat="1" ht="12.75">
      <c r="C168" s="46"/>
      <c r="D168" s="46"/>
      <c r="E168" s="46"/>
      <c r="F168" s="46"/>
    </row>
    <row r="169" spans="3:6" s="8" customFormat="1" ht="12.75">
      <c r="C169" s="46"/>
      <c r="D169" s="46"/>
      <c r="E169" s="46"/>
      <c r="F169" s="46"/>
    </row>
    <row r="170" spans="3:6" s="8" customFormat="1" ht="12.75">
      <c r="C170" s="46"/>
      <c r="D170" s="46"/>
      <c r="E170" s="46"/>
      <c r="F170" s="46"/>
    </row>
    <row r="171" spans="3:6" s="8" customFormat="1" ht="12.75">
      <c r="C171" s="46"/>
      <c r="D171" s="46"/>
      <c r="E171" s="46"/>
      <c r="F171" s="46"/>
    </row>
    <row r="172" spans="3:6" s="8" customFormat="1" ht="12.75">
      <c r="C172" s="46"/>
      <c r="D172" s="46"/>
      <c r="E172" s="46"/>
      <c r="F172" s="46"/>
    </row>
    <row r="173" spans="3:6" s="8" customFormat="1" ht="12.75">
      <c r="C173" s="46"/>
      <c r="D173" s="46"/>
      <c r="E173" s="46"/>
      <c r="F173" s="46"/>
    </row>
    <row r="174" spans="3:6" s="8" customFormat="1" ht="12.75">
      <c r="C174" s="46"/>
      <c r="D174" s="46"/>
      <c r="E174" s="46"/>
      <c r="F174" s="46"/>
    </row>
    <row r="175" spans="3:6" s="8" customFormat="1" ht="12.75">
      <c r="C175" s="46"/>
      <c r="D175" s="46"/>
      <c r="E175" s="46"/>
      <c r="F175" s="46"/>
    </row>
    <row r="176" spans="3:6" s="8" customFormat="1" ht="12.75">
      <c r="C176" s="46"/>
      <c r="D176" s="46"/>
      <c r="E176" s="46"/>
      <c r="F176" s="46"/>
    </row>
    <row r="177" spans="3:6" s="8" customFormat="1" ht="12.75">
      <c r="C177" s="46"/>
      <c r="D177" s="46"/>
      <c r="E177" s="46"/>
      <c r="F177" s="46"/>
    </row>
    <row r="178" spans="3:6" s="8" customFormat="1" ht="12.75">
      <c r="C178" s="46"/>
      <c r="D178" s="46"/>
      <c r="E178" s="46"/>
      <c r="F178" s="46"/>
    </row>
    <row r="179" spans="3:6" s="8" customFormat="1" ht="12.75">
      <c r="C179" s="46"/>
      <c r="D179" s="46"/>
      <c r="E179" s="46"/>
      <c r="F179" s="46"/>
    </row>
    <row r="180" spans="3:6" s="8" customFormat="1" ht="12.75">
      <c r="C180" s="46"/>
      <c r="D180" s="46"/>
      <c r="E180" s="46"/>
      <c r="F180" s="46"/>
    </row>
    <row r="181" spans="3:6" s="8" customFormat="1" ht="12.75">
      <c r="C181" s="46"/>
      <c r="D181" s="46"/>
      <c r="E181" s="46"/>
      <c r="F181" s="46"/>
    </row>
    <row r="182" spans="3:6" s="8" customFormat="1" ht="12.75">
      <c r="C182" s="46"/>
      <c r="D182" s="46"/>
      <c r="E182" s="46"/>
      <c r="F182" s="46"/>
    </row>
    <row r="183" spans="3:6" s="8" customFormat="1" ht="12.75">
      <c r="C183" s="46"/>
      <c r="D183" s="46"/>
      <c r="E183" s="46"/>
      <c r="F183" s="46"/>
    </row>
    <row r="184" spans="3:6" s="8" customFormat="1" ht="12.75">
      <c r="C184" s="46"/>
      <c r="D184" s="46"/>
      <c r="E184" s="46"/>
      <c r="F184" s="46"/>
    </row>
    <row r="185" spans="3:6" s="8" customFormat="1" ht="12.75">
      <c r="C185" s="46"/>
      <c r="D185" s="46"/>
      <c r="E185" s="46"/>
      <c r="F185" s="46"/>
    </row>
    <row r="186" spans="3:6" s="8" customFormat="1" ht="12.75">
      <c r="C186" s="46"/>
      <c r="D186" s="46"/>
      <c r="E186" s="46"/>
      <c r="F186" s="46"/>
    </row>
    <row r="187" spans="3:6" s="8" customFormat="1" ht="12.75">
      <c r="C187" s="46"/>
      <c r="D187" s="46"/>
      <c r="E187" s="46"/>
      <c r="F187" s="46"/>
    </row>
    <row r="188" spans="3:6" s="8" customFormat="1" ht="12.75">
      <c r="C188" s="46"/>
      <c r="D188" s="46"/>
      <c r="E188" s="46"/>
      <c r="F188" s="46"/>
    </row>
    <row r="189" spans="3:8" s="8" customFormat="1" ht="12.75">
      <c r="C189" s="46"/>
      <c r="D189" s="46"/>
      <c r="E189" s="46"/>
      <c r="F189" s="46"/>
      <c r="G189" s="151"/>
      <c r="H189" s="151"/>
    </row>
    <row r="190" spans="3:10" s="8" customFormat="1" ht="12.75">
      <c r="C190" s="46"/>
      <c r="D190" s="46"/>
      <c r="E190" s="46"/>
      <c r="F190" s="46"/>
      <c r="J190" s="1"/>
    </row>
    <row r="191" spans="1:6" s="8" customFormat="1" ht="12.75">
      <c r="A191" s="2"/>
      <c r="B191" s="2"/>
      <c r="C191" s="46"/>
      <c r="D191" s="46"/>
      <c r="E191" s="46"/>
      <c r="F191" s="46"/>
    </row>
    <row r="192" spans="1:6" s="8" customFormat="1" ht="12.75">
      <c r="A192" s="2"/>
      <c r="B192" s="2"/>
      <c r="C192" s="46"/>
      <c r="D192" s="46"/>
      <c r="E192" s="46"/>
      <c r="F192" s="46"/>
    </row>
    <row r="193" spans="1:6" s="8" customFormat="1" ht="12.75">
      <c r="A193" s="2"/>
      <c r="B193" s="2"/>
      <c r="C193" s="46"/>
      <c r="D193" s="46"/>
      <c r="E193" s="46"/>
      <c r="F193" s="46"/>
    </row>
    <row r="194" spans="1:6" s="8" customFormat="1" ht="12.75">
      <c r="A194" s="2"/>
      <c r="B194" s="2"/>
      <c r="C194" s="46"/>
      <c r="D194" s="46"/>
      <c r="E194" s="46"/>
      <c r="F194" s="46"/>
    </row>
    <row r="195" spans="1:6" s="8" customFormat="1" ht="12.75">
      <c r="A195" s="2"/>
      <c r="B195" s="2"/>
      <c r="C195" s="46"/>
      <c r="D195" s="46"/>
      <c r="E195" s="46"/>
      <c r="F195" s="46"/>
    </row>
    <row r="196" spans="1:6" s="8" customFormat="1" ht="12.75">
      <c r="A196" s="2"/>
      <c r="B196" s="2"/>
      <c r="C196" s="46"/>
      <c r="D196" s="46"/>
      <c r="E196" s="46"/>
      <c r="F196" s="46"/>
    </row>
    <row r="197" spans="1:6" s="8" customFormat="1" ht="12.75">
      <c r="A197" s="2"/>
      <c r="B197" s="2"/>
      <c r="C197" s="46"/>
      <c r="D197" s="46"/>
      <c r="E197" s="46"/>
      <c r="F197" s="46"/>
    </row>
    <row r="198" spans="1:6" s="8" customFormat="1" ht="12.75">
      <c r="A198" s="2"/>
      <c r="B198" s="2"/>
      <c r="C198" s="46"/>
      <c r="D198" s="46"/>
      <c r="E198" s="46"/>
      <c r="F198" s="46"/>
    </row>
    <row r="199" spans="1:6" s="8" customFormat="1" ht="12.75">
      <c r="A199" s="2"/>
      <c r="B199" s="2"/>
      <c r="C199" s="46"/>
      <c r="D199" s="46"/>
      <c r="E199" s="46"/>
      <c r="F199" s="46"/>
    </row>
    <row r="200" spans="1:6" s="8" customFormat="1" ht="12.75">
      <c r="A200" s="2"/>
      <c r="B200" s="2"/>
      <c r="C200" s="46"/>
      <c r="D200" s="46"/>
      <c r="E200" s="46"/>
      <c r="F200" s="46"/>
    </row>
    <row r="201" spans="1:6" s="8" customFormat="1" ht="12.75">
      <c r="A201" s="2"/>
      <c r="B201" s="2"/>
      <c r="C201" s="46"/>
      <c r="D201" s="46"/>
      <c r="E201" s="46"/>
      <c r="F201" s="46"/>
    </row>
    <row r="202" spans="1:6" s="8" customFormat="1" ht="12.75">
      <c r="A202" s="2"/>
      <c r="B202" s="2"/>
      <c r="C202" s="46"/>
      <c r="D202" s="46"/>
      <c r="E202" s="46"/>
      <c r="F202" s="46"/>
    </row>
    <row r="203" spans="1:6" s="8" customFormat="1" ht="12.75">
      <c r="A203" s="2"/>
      <c r="B203" s="2"/>
      <c r="C203" s="46"/>
      <c r="D203" s="46"/>
      <c r="E203" s="46"/>
      <c r="F203" s="46"/>
    </row>
    <row r="204" spans="1:6" s="8" customFormat="1" ht="12.75">
      <c r="A204" s="2"/>
      <c r="B204" s="2"/>
      <c r="C204" s="46"/>
      <c r="D204" s="46"/>
      <c r="E204" s="46"/>
      <c r="F204" s="46"/>
    </row>
    <row r="205" spans="1:6" s="8" customFormat="1" ht="12.75">
      <c r="A205" s="2"/>
      <c r="B205" s="2"/>
      <c r="C205" s="46"/>
      <c r="D205" s="46"/>
      <c r="E205" s="46"/>
      <c r="F205" s="46"/>
    </row>
    <row r="206" spans="1:6" s="8" customFormat="1" ht="12.75">
      <c r="A206" s="2"/>
      <c r="B206" s="2"/>
      <c r="C206" s="46"/>
      <c r="D206" s="46"/>
      <c r="E206" s="46"/>
      <c r="F206" s="46"/>
    </row>
    <row r="207" spans="1:6" s="8" customFormat="1" ht="12.75">
      <c r="A207" s="2"/>
      <c r="B207" s="2"/>
      <c r="C207" s="46"/>
      <c r="D207" s="46"/>
      <c r="E207" s="46"/>
      <c r="F207" s="46"/>
    </row>
    <row r="208" spans="1:6" s="8" customFormat="1" ht="12.75">
      <c r="A208" s="2"/>
      <c r="B208" s="2"/>
      <c r="C208" s="46"/>
      <c r="D208" s="46"/>
      <c r="E208" s="46"/>
      <c r="F208" s="46"/>
    </row>
    <row r="209" spans="1:6" s="8" customFormat="1" ht="12.75">
      <c r="A209" s="2"/>
      <c r="B209" s="2"/>
      <c r="C209" s="46"/>
      <c r="D209" s="46"/>
      <c r="E209" s="46"/>
      <c r="F209" s="46"/>
    </row>
    <row r="210" spans="1:6" s="8" customFormat="1" ht="12.75">
      <c r="A210" s="2"/>
      <c r="B210" s="2"/>
      <c r="C210" s="46"/>
      <c r="D210" s="46"/>
      <c r="E210" s="46"/>
      <c r="F210" s="46"/>
    </row>
    <row r="211" spans="1:6" s="8" customFormat="1" ht="12.75">
      <c r="A211" s="2"/>
      <c r="B211" s="2"/>
      <c r="C211" s="46"/>
      <c r="D211" s="46"/>
      <c r="E211" s="46"/>
      <c r="F211" s="46"/>
    </row>
    <row r="212" spans="1:6" s="8" customFormat="1" ht="12.75">
      <c r="A212" s="2"/>
      <c r="B212" s="2"/>
      <c r="C212" s="46"/>
      <c r="D212" s="46"/>
      <c r="E212" s="46"/>
      <c r="F212" s="46"/>
    </row>
    <row r="213" spans="1:6" s="8" customFormat="1" ht="12.75">
      <c r="A213" s="2"/>
      <c r="B213" s="2"/>
      <c r="C213" s="46"/>
      <c r="D213" s="46"/>
      <c r="E213" s="46"/>
      <c r="F213" s="46"/>
    </row>
    <row r="214" spans="1:6" s="8" customFormat="1" ht="12.75">
      <c r="A214" s="2"/>
      <c r="B214" s="2"/>
      <c r="C214" s="46"/>
      <c r="D214" s="46"/>
      <c r="E214" s="46"/>
      <c r="F214" s="46"/>
    </row>
    <row r="215" spans="1:6" s="8" customFormat="1" ht="12.75">
      <c r="A215" s="2"/>
      <c r="B215" s="2"/>
      <c r="C215" s="46"/>
      <c r="D215" s="46"/>
      <c r="E215" s="46"/>
      <c r="F215" s="46"/>
    </row>
    <row r="216" spans="1:6" s="8" customFormat="1" ht="12.75">
      <c r="A216" s="2"/>
      <c r="B216" s="2"/>
      <c r="C216" s="46"/>
      <c r="D216" s="46"/>
      <c r="E216" s="46"/>
      <c r="F216" s="46"/>
    </row>
    <row r="217" spans="1:6" s="8" customFormat="1" ht="12.75">
      <c r="A217" s="2"/>
      <c r="B217" s="2"/>
      <c r="C217" s="46"/>
      <c r="D217" s="46"/>
      <c r="E217" s="46"/>
      <c r="F217" s="46"/>
    </row>
    <row r="218" spans="1:6" s="8" customFormat="1" ht="12.75">
      <c r="A218" s="2"/>
      <c r="B218" s="2"/>
      <c r="C218" s="46"/>
      <c r="D218" s="46"/>
      <c r="E218" s="46"/>
      <c r="F218" s="46"/>
    </row>
    <row r="219" spans="1:6" s="8" customFormat="1" ht="12.75">
      <c r="A219" s="2"/>
      <c r="B219" s="2"/>
      <c r="C219" s="46"/>
      <c r="D219" s="46"/>
      <c r="E219" s="46"/>
      <c r="F219" s="46"/>
    </row>
    <row r="220" spans="1:6" s="8" customFormat="1" ht="12.75">
      <c r="A220" s="2"/>
      <c r="B220" s="2"/>
      <c r="C220" s="46"/>
      <c r="D220" s="46"/>
      <c r="E220" s="46"/>
      <c r="F220" s="46"/>
    </row>
    <row r="221" spans="1:6" s="8" customFormat="1" ht="12.75">
      <c r="A221" s="2"/>
      <c r="B221" s="2"/>
      <c r="C221" s="46"/>
      <c r="D221" s="46"/>
      <c r="E221" s="46"/>
      <c r="F221" s="46"/>
    </row>
    <row r="222" spans="1:6" s="8" customFormat="1" ht="12.75">
      <c r="A222" s="2"/>
      <c r="B222" s="2"/>
      <c r="C222" s="46"/>
      <c r="D222" s="46"/>
      <c r="E222" s="46"/>
      <c r="F222" s="46"/>
    </row>
    <row r="223" spans="1:6" s="8" customFormat="1" ht="12.75">
      <c r="A223" s="2"/>
      <c r="B223" s="2"/>
      <c r="C223" s="46"/>
      <c r="D223" s="46"/>
      <c r="E223" s="46"/>
      <c r="F223" s="46"/>
    </row>
    <row r="224" spans="1:6" s="8" customFormat="1" ht="12.75">
      <c r="A224" s="2"/>
      <c r="B224" s="2"/>
      <c r="C224" s="46"/>
      <c r="D224" s="46"/>
      <c r="E224" s="46"/>
      <c r="F224" s="46"/>
    </row>
    <row r="225" spans="1:6" s="8" customFormat="1" ht="12.75">
      <c r="A225" s="2"/>
      <c r="B225" s="2"/>
      <c r="C225" s="46"/>
      <c r="D225" s="46"/>
      <c r="E225" s="46"/>
      <c r="F225" s="46"/>
    </row>
    <row r="226" spans="1:6" s="8" customFormat="1" ht="12.75">
      <c r="A226" s="2"/>
      <c r="B226" s="2"/>
      <c r="C226" s="46"/>
      <c r="D226" s="46"/>
      <c r="E226" s="46"/>
      <c r="F226" s="46"/>
    </row>
    <row r="227" spans="1:6" s="8" customFormat="1" ht="12.75">
      <c r="A227" s="2"/>
      <c r="B227" s="2"/>
      <c r="C227" s="46"/>
      <c r="D227" s="46"/>
      <c r="E227" s="46"/>
      <c r="F227" s="46"/>
    </row>
    <row r="228" spans="1:6" s="8" customFormat="1" ht="12.75">
      <c r="A228" s="2"/>
      <c r="B228" s="2"/>
      <c r="C228" s="46"/>
      <c r="D228" s="46"/>
      <c r="E228" s="46"/>
      <c r="F228" s="46"/>
    </row>
    <row r="229" spans="1:6" s="8" customFormat="1" ht="12.75">
      <c r="A229" s="2"/>
      <c r="B229" s="2"/>
      <c r="C229" s="46"/>
      <c r="D229" s="46"/>
      <c r="E229" s="46"/>
      <c r="F229" s="46"/>
    </row>
    <row r="230" spans="1:6" s="8" customFormat="1" ht="12.75">
      <c r="A230" s="2"/>
      <c r="B230" s="2"/>
      <c r="C230" s="46"/>
      <c r="D230" s="46"/>
      <c r="E230" s="46"/>
      <c r="F230" s="46"/>
    </row>
    <row r="231" spans="1:6" s="8" customFormat="1" ht="12.75">
      <c r="A231" s="2"/>
      <c r="B231" s="2"/>
      <c r="C231" s="46"/>
      <c r="D231" s="46"/>
      <c r="E231" s="46"/>
      <c r="F231" s="46"/>
    </row>
    <row r="232" spans="1:6" s="8" customFormat="1" ht="12.75">
      <c r="A232" s="2"/>
      <c r="B232" s="2"/>
      <c r="C232" s="46"/>
      <c r="D232" s="46"/>
      <c r="E232" s="46"/>
      <c r="F232" s="46"/>
    </row>
    <row r="233" spans="1:6" s="8" customFormat="1" ht="12.75">
      <c r="A233" s="2"/>
      <c r="B233" s="2"/>
      <c r="C233" s="46"/>
      <c r="D233" s="46"/>
      <c r="E233" s="46"/>
      <c r="F233" s="46"/>
    </row>
    <row r="234" spans="1:6" s="8" customFormat="1" ht="12.75">
      <c r="A234" s="2"/>
      <c r="B234" s="2"/>
      <c r="C234" s="46"/>
      <c r="D234" s="46"/>
      <c r="E234" s="46"/>
      <c r="F234" s="46"/>
    </row>
    <row r="235" spans="1:6" s="8" customFormat="1" ht="12.75">
      <c r="A235" s="2"/>
      <c r="B235" s="2"/>
      <c r="C235" s="46"/>
      <c r="D235" s="46"/>
      <c r="E235" s="46"/>
      <c r="F235" s="46"/>
    </row>
    <row r="236" spans="1:6" s="8" customFormat="1" ht="12.75">
      <c r="A236" s="2"/>
      <c r="B236" s="2"/>
      <c r="C236" s="46"/>
      <c r="D236" s="46"/>
      <c r="E236" s="46"/>
      <c r="F236" s="46"/>
    </row>
    <row r="237" spans="1:6" s="8" customFormat="1" ht="12.75">
      <c r="A237" s="2"/>
      <c r="B237" s="2"/>
      <c r="C237" s="46"/>
      <c r="D237" s="46"/>
      <c r="E237" s="46"/>
      <c r="F237" s="46"/>
    </row>
    <row r="238" spans="1:6" s="8" customFormat="1" ht="12.75">
      <c r="A238" s="2"/>
      <c r="B238" s="2"/>
      <c r="C238" s="46"/>
      <c r="D238" s="46"/>
      <c r="E238" s="46"/>
      <c r="F238" s="46"/>
    </row>
    <row r="239" spans="1:6" s="8" customFormat="1" ht="12.75">
      <c r="A239" s="2"/>
      <c r="B239" s="2"/>
      <c r="C239" s="46"/>
      <c r="D239" s="46"/>
      <c r="E239" s="46"/>
      <c r="F239" s="46"/>
    </row>
    <row r="240" spans="1:6" s="8" customFormat="1" ht="12.75">
      <c r="A240" s="2"/>
      <c r="B240" s="2"/>
      <c r="C240" s="46"/>
      <c r="D240" s="46"/>
      <c r="E240" s="46"/>
      <c r="F240" s="46"/>
    </row>
    <row r="241" spans="1:6" s="8" customFormat="1" ht="12.75">
      <c r="A241" s="2"/>
      <c r="B241" s="2"/>
      <c r="C241" s="46"/>
      <c r="D241" s="46"/>
      <c r="E241" s="46"/>
      <c r="F241" s="46"/>
    </row>
    <row r="242" spans="1:6" s="8" customFormat="1" ht="12.75">
      <c r="A242" s="2"/>
      <c r="B242" s="2"/>
      <c r="C242" s="46"/>
      <c r="D242" s="46"/>
      <c r="E242" s="46"/>
      <c r="F242" s="46"/>
    </row>
    <row r="243" spans="1:6" s="8" customFormat="1" ht="12.75">
      <c r="A243" s="2"/>
      <c r="B243" s="2"/>
      <c r="C243" s="46"/>
      <c r="D243" s="46"/>
      <c r="E243" s="46"/>
      <c r="F243" s="46"/>
    </row>
    <row r="244" spans="1:6" s="8" customFormat="1" ht="12.75">
      <c r="A244" s="2"/>
      <c r="B244" s="2"/>
      <c r="C244" s="46"/>
      <c r="D244" s="46"/>
      <c r="E244" s="46"/>
      <c r="F244" s="46"/>
    </row>
    <row r="245" spans="1:6" s="8" customFormat="1" ht="12.75">
      <c r="A245" s="2"/>
      <c r="B245" s="2"/>
      <c r="C245" s="46"/>
      <c r="D245" s="46"/>
      <c r="E245" s="46"/>
      <c r="F245" s="46"/>
    </row>
    <row r="246" spans="1:6" s="8" customFormat="1" ht="12.75">
      <c r="A246" s="2"/>
      <c r="B246" s="2"/>
      <c r="C246" s="46"/>
      <c r="D246" s="46"/>
      <c r="E246" s="46"/>
      <c r="F246" s="46"/>
    </row>
    <row r="247" spans="1:6" s="8" customFormat="1" ht="12.75">
      <c r="A247" s="2"/>
      <c r="B247" s="2"/>
      <c r="C247" s="46"/>
      <c r="D247" s="46"/>
      <c r="E247" s="46"/>
      <c r="F247" s="46"/>
    </row>
    <row r="248" spans="1:6" s="8" customFormat="1" ht="12.75">
      <c r="A248" s="2"/>
      <c r="B248" s="2"/>
      <c r="C248" s="46"/>
      <c r="D248" s="46"/>
      <c r="E248" s="46"/>
      <c r="F248" s="46"/>
    </row>
    <row r="249" spans="1:6" s="8" customFormat="1" ht="12.75">
      <c r="A249" s="2"/>
      <c r="B249" s="2"/>
      <c r="C249" s="46"/>
      <c r="D249" s="46"/>
      <c r="E249" s="46"/>
      <c r="F249" s="46"/>
    </row>
    <row r="250" spans="1:6" s="8" customFormat="1" ht="12.75">
      <c r="A250" s="2"/>
      <c r="B250" s="2"/>
      <c r="C250" s="46"/>
      <c r="D250" s="46"/>
      <c r="E250" s="46"/>
      <c r="F250" s="46"/>
    </row>
    <row r="251" spans="1:6" s="8" customFormat="1" ht="12.75">
      <c r="A251" s="2"/>
      <c r="B251" s="2"/>
      <c r="C251" s="46"/>
      <c r="D251" s="46"/>
      <c r="E251" s="46"/>
      <c r="F251" s="46"/>
    </row>
    <row r="252" spans="1:6" s="8" customFormat="1" ht="12.75">
      <c r="A252" s="2"/>
      <c r="B252" s="2"/>
      <c r="C252" s="46"/>
      <c r="D252" s="46"/>
      <c r="E252" s="46"/>
      <c r="F252" s="46"/>
    </row>
    <row r="253" spans="1:6" s="8" customFormat="1" ht="12.75">
      <c r="A253" s="2"/>
      <c r="B253" s="2"/>
      <c r="C253" s="46"/>
      <c r="D253" s="46"/>
      <c r="E253" s="46"/>
      <c r="F253" s="46"/>
    </row>
    <row r="254" spans="1:6" s="8" customFormat="1" ht="12.75">
      <c r="A254" s="2"/>
      <c r="B254" s="2"/>
      <c r="C254" s="46"/>
      <c r="D254" s="46"/>
      <c r="E254" s="46"/>
      <c r="F254" s="46"/>
    </row>
    <row r="255" spans="1:6" s="8" customFormat="1" ht="12.75">
      <c r="A255" s="2"/>
      <c r="B255" s="2"/>
      <c r="C255" s="46"/>
      <c r="D255" s="46"/>
      <c r="E255" s="46"/>
      <c r="F255" s="46"/>
    </row>
    <row r="256" spans="1:6" s="8" customFormat="1" ht="12.75">
      <c r="A256" s="2"/>
      <c r="B256" s="2"/>
      <c r="C256" s="46"/>
      <c r="D256" s="46"/>
      <c r="E256" s="46"/>
      <c r="F256" s="46"/>
    </row>
    <row r="257" spans="1:6" s="8" customFormat="1" ht="12.75">
      <c r="A257" s="2"/>
      <c r="B257" s="2"/>
      <c r="C257" s="46"/>
      <c r="D257" s="46"/>
      <c r="E257" s="46"/>
      <c r="F257" s="46"/>
    </row>
    <row r="258" spans="1:6" s="8" customFormat="1" ht="12.75">
      <c r="A258" s="2"/>
      <c r="B258" s="2"/>
      <c r="C258" s="46"/>
      <c r="D258" s="46"/>
      <c r="E258" s="46"/>
      <c r="F258" s="46"/>
    </row>
    <row r="259" spans="1:6" s="8" customFormat="1" ht="12.75">
      <c r="A259" s="2"/>
      <c r="B259" s="2"/>
      <c r="C259" s="46"/>
      <c r="D259" s="46"/>
      <c r="E259" s="46"/>
      <c r="F259" s="46"/>
    </row>
    <row r="260" spans="1:6" s="8" customFormat="1" ht="12.75">
      <c r="A260" s="2"/>
      <c r="B260" s="2"/>
      <c r="C260" s="46"/>
      <c r="D260" s="46"/>
      <c r="E260" s="46"/>
      <c r="F260" s="46"/>
    </row>
    <row r="261" spans="1:6" s="8" customFormat="1" ht="12.75">
      <c r="A261" s="2"/>
      <c r="B261" s="2"/>
      <c r="C261" s="46"/>
      <c r="D261" s="46"/>
      <c r="E261" s="46"/>
      <c r="F261" s="46"/>
    </row>
    <row r="262" spans="1:6" s="8" customFormat="1" ht="12.75">
      <c r="A262" s="2"/>
      <c r="B262" s="2"/>
      <c r="C262" s="46"/>
      <c r="D262" s="46"/>
      <c r="E262" s="46"/>
      <c r="F262" s="46"/>
    </row>
    <row r="263" spans="1:6" s="8" customFormat="1" ht="12.75">
      <c r="A263" s="2"/>
      <c r="B263" s="2"/>
      <c r="C263" s="46"/>
      <c r="D263" s="46"/>
      <c r="E263" s="46"/>
      <c r="F263" s="46"/>
    </row>
    <row r="264" spans="1:6" s="8" customFormat="1" ht="12.75">
      <c r="A264" s="2"/>
      <c r="B264" s="2"/>
      <c r="C264" s="46"/>
      <c r="D264" s="46"/>
      <c r="E264" s="46"/>
      <c r="F264" s="46"/>
    </row>
    <row r="265" spans="3:6" s="8" customFormat="1" ht="12.75">
      <c r="C265" s="46"/>
      <c r="D265" s="46"/>
      <c r="E265" s="46"/>
      <c r="F265" s="46"/>
    </row>
    <row r="266" spans="3:6" s="8" customFormat="1" ht="12.75">
      <c r="C266" s="46"/>
      <c r="D266" s="46"/>
      <c r="E266" s="46"/>
      <c r="F266" s="46"/>
    </row>
    <row r="267" spans="3:6" s="8" customFormat="1" ht="12.75">
      <c r="C267" s="46"/>
      <c r="D267" s="46"/>
      <c r="E267" s="46"/>
      <c r="F267" s="46"/>
    </row>
    <row r="268" spans="3:6" s="8" customFormat="1" ht="12.75">
      <c r="C268" s="46"/>
      <c r="D268" s="46"/>
      <c r="E268" s="46"/>
      <c r="F268" s="46"/>
    </row>
    <row r="269" spans="3:6" s="8" customFormat="1" ht="12.75">
      <c r="C269" s="46"/>
      <c r="D269" s="46"/>
      <c r="E269" s="46"/>
      <c r="F269" s="46"/>
    </row>
    <row r="270" spans="3:6" s="8" customFormat="1" ht="12.75">
      <c r="C270" s="46"/>
      <c r="D270" s="46"/>
      <c r="E270" s="46"/>
      <c r="F270" s="46"/>
    </row>
    <row r="271" spans="3:6" s="8" customFormat="1" ht="12.75">
      <c r="C271" s="46"/>
      <c r="D271" s="46"/>
      <c r="E271" s="46"/>
      <c r="F271" s="46"/>
    </row>
    <row r="272" spans="3:6" s="8" customFormat="1" ht="12.75">
      <c r="C272" s="46"/>
      <c r="D272" s="46"/>
      <c r="E272" s="46"/>
      <c r="F272" s="46"/>
    </row>
    <row r="273" spans="3:6" s="8" customFormat="1" ht="12.75">
      <c r="C273" s="46"/>
      <c r="D273" s="46"/>
      <c r="E273" s="46"/>
      <c r="F273" s="46"/>
    </row>
    <row r="274" spans="3:6" s="8" customFormat="1" ht="12.75">
      <c r="C274" s="46"/>
      <c r="D274" s="46"/>
      <c r="E274" s="46"/>
      <c r="F274" s="46"/>
    </row>
    <row r="275" spans="3:10" s="8" customFormat="1" ht="12.75">
      <c r="C275" s="46"/>
      <c r="D275" s="46"/>
      <c r="E275" s="46"/>
      <c r="F275" s="46"/>
      <c r="J275" s="1"/>
    </row>
    <row r="276" spans="3:6" s="8" customFormat="1" ht="12.75">
      <c r="C276" s="46"/>
      <c r="D276" s="46"/>
      <c r="E276" s="46"/>
      <c r="F276" s="46"/>
    </row>
    <row r="277" spans="3:10" s="8" customFormat="1" ht="12.75">
      <c r="C277" s="46"/>
      <c r="D277" s="46"/>
      <c r="E277" s="46"/>
      <c r="F277" s="46"/>
      <c r="J277" s="1"/>
    </row>
    <row r="278" spans="3:6" s="8" customFormat="1" ht="12.75">
      <c r="C278" s="46"/>
      <c r="D278" s="46"/>
      <c r="E278" s="46"/>
      <c r="F278" s="46"/>
    </row>
  </sheetData>
  <sheetProtection/>
  <mergeCells count="4">
    <mergeCell ref="I2:O2"/>
    <mergeCell ref="I17:O17"/>
    <mergeCell ref="I31:M31"/>
    <mergeCell ref="I19:N19"/>
  </mergeCells>
  <printOptions/>
  <pageMargins left="0.25" right="0.25" top="1" bottom="0.5" header="0.5" footer="0.5"/>
  <pageSetup fitToHeight="1" fitToWidth="1" horizontalDpi="600" verticalDpi="600" orientation="portrait" scale="37" r:id="rId3"/>
  <headerFooter alignWithMargins="0">
    <oddHeader>&amp;CTown of Richmond
FY23 Budget Revenue Worksheet
10/12/21</oddHeader>
  </headerFooter>
  <colBreaks count="2" manualBreakCount="2">
    <brk id="1" max="65535" man="1"/>
    <brk id="2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2021-10-08T15:40:29Z</cp:lastPrinted>
  <dcterms:created xsi:type="dcterms:W3CDTF">2007-10-03T17:26:38Z</dcterms:created>
  <dcterms:modified xsi:type="dcterms:W3CDTF">2021-10-08T15:51:07Z</dcterms:modified>
  <cp:category/>
  <cp:version/>
  <cp:contentType/>
  <cp:contentStatus/>
</cp:coreProperties>
</file>